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3. Proyectos\Competitividad\"/>
    </mc:Choice>
  </mc:AlternateContent>
  <bookViews>
    <workbookView xWindow="-120" yWindow="-120" windowWidth="20730" windowHeight="11160" tabRatio="548" activeTab="2"/>
  </bookViews>
  <sheets>
    <sheet name="Rangos" sheetId="17" r:id="rId1"/>
    <sheet name="Ficha tecnica de indicador" sheetId="4" r:id="rId2"/>
    <sheet name="Ficha medición indicador" sheetId="12" r:id="rId3"/>
    <sheet name="soporte" sheetId="15" r:id="rId4"/>
  </sheets>
  <definedNames>
    <definedName name="_xlnm._FilterDatabase" localSheetId="3" hidden="1">soporte!$B$5:$J$40</definedName>
    <definedName name="_xlnm.Print_Area" localSheetId="2">'Ficha medición indicador'!$B$2:$J$67</definedName>
    <definedName name="_xlnm.Print_Area" localSheetId="1">'Ficha tecnica de indicador'!$B$1:$E$16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2" l="1"/>
  <c r="C32" i="12"/>
  <c r="C30" i="12"/>
  <c r="C29" i="12"/>
  <c r="F28" i="12"/>
  <c r="F29" i="12"/>
  <c r="F30" i="12"/>
  <c r="F31" i="12"/>
  <c r="C28" i="12"/>
  <c r="F8" i="15"/>
  <c r="F7" i="15"/>
  <c r="F6" i="15"/>
  <c r="F21" i="15"/>
  <c r="F10" i="15"/>
  <c r="F9" i="15"/>
  <c r="C27" i="12"/>
  <c r="F32" i="15" l="1"/>
  <c r="C31" i="12"/>
  <c r="F24" i="15" l="1"/>
  <c r="F22" i="15" l="1"/>
  <c r="F12" i="15" l="1"/>
  <c r="F13" i="15"/>
  <c r="F16" i="15"/>
  <c r="F17" i="15"/>
  <c r="F18" i="15"/>
  <c r="F19" i="15"/>
  <c r="F20" i="15"/>
  <c r="F23" i="15"/>
  <c r="F25" i="15"/>
  <c r="F26" i="15"/>
  <c r="F27" i="15"/>
  <c r="F28" i="15"/>
  <c r="F29" i="15"/>
  <c r="F30" i="15"/>
  <c r="F31" i="15"/>
  <c r="F33" i="15"/>
  <c r="F34" i="15"/>
  <c r="F36" i="15"/>
  <c r="F37" i="15"/>
  <c r="F38" i="15"/>
  <c r="F39" i="15"/>
  <c r="F40" i="15"/>
  <c r="F11" i="15"/>
  <c r="F9" i="12" l="1"/>
  <c r="L34" i="12" l="1"/>
  <c r="E34" i="12"/>
  <c r="F34" i="12" s="1"/>
  <c r="L33" i="12"/>
  <c r="E33" i="12"/>
  <c r="F33" i="12" s="1"/>
  <c r="L32" i="12"/>
  <c r="E32" i="12"/>
  <c r="F32" i="12" s="1"/>
  <c r="L31" i="12"/>
  <c r="E31" i="12"/>
  <c r="L30" i="12"/>
  <c r="E30" i="12"/>
  <c r="L29" i="12"/>
  <c r="E29" i="12"/>
  <c r="L28" i="12"/>
  <c r="E28" i="12"/>
  <c r="L27" i="12"/>
  <c r="F27" i="12"/>
  <c r="E27" i="12"/>
  <c r="L26" i="12"/>
  <c r="E26" i="12"/>
  <c r="F26" i="12" s="1"/>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<sst xmlns="http://schemas.openxmlformats.org/spreadsheetml/2006/main" count="355" uniqueCount="227">
  <si>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</si>
  <si>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</si>
  <si>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</si>
  <si>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</si>
  <si>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</si>
  <si>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</si>
  <si>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</si>
  <si>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</si>
  <si>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</si>
  <si>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</si>
  <si>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</si>
  <si>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</si>
  <si>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</si>
  <si>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</si>
  <si>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</si>
  <si>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</si>
  <si>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</si>
  <si>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</si>
  <si>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</si>
  <si>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</si>
  <si>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</si>
  <si>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</si>
  <si>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</si>
  <si>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</si>
  <si>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</si>
  <si>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</si>
  <si>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</si>
  <si>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</si>
  <si>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</si>
  <si>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</si>
  <si>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</si>
  <si>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</si>
  <si>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</si>
  <si>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</si>
  <si>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</si>
  <si>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</si>
  <si>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</si>
  <si>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</si>
  <si>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</si>
  <si>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</si>
  <si>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</si>
  <si>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</si>
  <si>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</si>
  <si>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</si>
  <si>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</si>
  <si>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</si>
  <si>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</si>
  <si>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</si>
  <si>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</si>
  <si>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</si>
  <si>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</si>
  <si>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</si>
  <si>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</si>
  <si>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</si>
  <si>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</si>
  <si>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</si>
  <si>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</si>
  <si>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</si>
  <si>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</si>
  <si>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</si>
  <si>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</si>
  <si>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</si>
  <si>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</si>
  <si>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</si>
  <si>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</si>
  <si>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</si>
  <si>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</si>
  <si>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</si>
  <si>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</si>
  <si>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</si>
  <si>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</si>
  <si>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</si>
  <si>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</si>
  <si>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</si>
  <si>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</si>
  <si>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</si>
  <si>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</si>
  <si>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FICHA TECNICA DE INDICADOR DEL PORCENTAJE DE  PROYECTOS CON RADICACION DE SOLICITUD DE CONTRATACION EN JURIDICA</t>
  </si>
  <si>
    <t>Semestral</t>
  </si>
  <si>
    <t>INFORME DE PROYECTOS RADICADOS  EN JURIDICA DEL TOTAL DE  APROBADOS</t>
  </si>
  <si>
    <t>Causa de No Radicación</t>
  </si>
  <si>
    <t>FNTP-143-2018</t>
  </si>
  <si>
    <t>Fase I: Implementación de la Norma Técnica Sectorial NTS - TS - 001-1 "Destino Turístico - Área Turística. Requisitos de sostenibilidad", en el Corregimiento de Pance, de la ciudad de Santiago de Cali - Valle del Cauca</t>
  </si>
  <si>
    <t>Mejoramiento de la competitividad turística</t>
  </si>
  <si>
    <t>Calidad turística</t>
  </si>
  <si>
    <t>Formación, capacitación y sensibilización turística</t>
  </si>
  <si>
    <t>Planificación turística</t>
  </si>
  <si>
    <t>Estudios e implementación de estudios para el desarrollo competitivo del sector</t>
  </si>
  <si>
    <t>FNTP-058-2018</t>
  </si>
  <si>
    <t>VII CONGRESO DE AVITURISMO 2018 - "FERIA DE AVES DE SUDAMÉRICA".</t>
  </si>
  <si>
    <t>Formación, capacitación y sensibilización turística - 2018</t>
  </si>
  <si>
    <t>FNTP-186-2018</t>
  </si>
  <si>
    <t>I CONGRESO NACIONAL DE TURISMO DE AVENTURA 2018</t>
  </si>
  <si>
    <t>FNTP-184-2018</t>
  </si>
  <si>
    <t>Capacitación CIS (certified incentive specialist) para el fortalecimiento del turismo de reuniones</t>
  </si>
  <si>
    <t>FNTP-173-2018</t>
  </si>
  <si>
    <t>Estudio del servicio ofrecido por la cadena de valor del turismo MICE en el departamento del Atlántico</t>
  </si>
  <si>
    <t>FNTP-174-2018</t>
  </si>
  <si>
    <t>III Congreso Nacional de Termalismo y Aguas Minerales</t>
  </si>
  <si>
    <t>FNTP-072-2018</t>
  </si>
  <si>
    <t>Implementaciòn de la Norma técnica NTS -TS-001-1 "DESTINO TURÍSTICO - ÁREA TURÍSTICA, REQUISITOS DE SOSTENIBILIDAD" en un área turística delimitada del municipio de Guatapé</t>
  </si>
  <si>
    <t>FNTP-175-2018</t>
  </si>
  <si>
    <t>IV ENCUENTRO INTERNACIONAL DE TURISMO DE NEGOCIOS, FERIAS Y EVENTOS</t>
  </si>
  <si>
    <t>FNTP-206-2018</t>
  </si>
  <si>
    <t>V Seminario de Formación Turística celebrado con el apoyo de la OMT 2018</t>
  </si>
  <si>
    <t>FNTP-077-2018</t>
  </si>
  <si>
    <t>Show Room Hotelero y Gastronómico 2018</t>
  </si>
  <si>
    <t>FNTP-050-2018</t>
  </si>
  <si>
    <t>CONGRESO NACIONAL DE HOTELERÍA 2018: EL HUÉSPED EN EL CENTRO DEL NEGOCIO HOTELERO</t>
  </si>
  <si>
    <t>FNTP-049-2018</t>
  </si>
  <si>
    <t>FASE 2: CERTIFICACIÓN DE LA NTS TS 001-1 Y SU MANTENIMIENTO EN CINCO DESTINOS PERTENECIENTES A LOS DOCE CORREDORES TURÍSTICOS</t>
  </si>
  <si>
    <t>Calidad turística - 2018</t>
  </si>
  <si>
    <t>FNTP-087-2018</t>
  </si>
  <si>
    <t>DIPLOMADO EN MARKETING DIGITAL PARA HOTELES Y GESTIÓN DE RECURSOS HUMANOS EN LA HOTELERÍA</t>
  </si>
  <si>
    <t>FNTP-080-2018</t>
  </si>
  <si>
    <t>XXIII Congreso Nacional de Agencias de Viajes 2018</t>
  </si>
  <si>
    <t>FNTP-064-2018</t>
  </si>
  <si>
    <t>Fase 1: Implementación de la NTS TS 001-1 en un área turística delimitada dentro de tres destinos turísticos de Colombia</t>
  </si>
  <si>
    <t>FNTP-115-2018</t>
  </si>
  <si>
    <t>Diplomado Presencial de Gerencia de Propiedad Vacacional y Tiempo Compartido</t>
  </si>
  <si>
    <t>FNTP-117-2018</t>
  </si>
  <si>
    <t>Agenda académica en el marco del evento" Feria EXPOBAR , Versión 2018. Avances y tendencias del turismo musical en Colombia y el mundo"</t>
  </si>
  <si>
    <t>FNTP-148-2018</t>
  </si>
  <si>
    <t>Encuentro para la conservación y observación de las aves en el departamento de Nariño</t>
  </si>
  <si>
    <t>FNTP-054-2018</t>
  </si>
  <si>
    <t>Elaborar un folleto informativo sobre el registro de parques de diversiones y/o atracciones y dispositivos de entretenimiento familiar</t>
  </si>
  <si>
    <t>Seguridad turística</t>
  </si>
  <si>
    <t>FNTP-063-2018</t>
  </si>
  <si>
    <t>Componente Académico en el marco del XVI Congreso Gastronómico de la Ciudad de Popayán</t>
  </si>
  <si>
    <t>FNTP-061-2018</t>
  </si>
  <si>
    <t>Fase 1: Implementación de la NTS TS 001-1 en un área turística delimitada dentro del Municipio de Chinchiná, Caldas</t>
  </si>
  <si>
    <t>FNTP-192-2018</t>
  </si>
  <si>
    <t>Foro Académico para Hoteles Enfocado a las TICS</t>
  </si>
  <si>
    <t>FNTP-085-2018</t>
  </si>
  <si>
    <t>Inventario de las aves de la "Reserva Natural de Aves el hormiguero de Torcoroma" y Vereda Peritama en el Municipio de Ocaña como atractivo turístico.</t>
  </si>
  <si>
    <t>FNTP-083-2018</t>
  </si>
  <si>
    <t>Jornada de capacitación y coaching con los líderes de las iniciativas seleccionadas del Programa Impulso al Turismo Comunitario, a fin de conformar la Red Nacional de Turismo Comunitario.</t>
  </si>
  <si>
    <t>FNTP-220-2018</t>
  </si>
  <si>
    <t>Brigadas de formalización turística</t>
  </si>
  <si>
    <t>FNTP-088-2018</t>
  </si>
  <si>
    <t>PLAN DE DESARROLLO TURÍSTICO DEL MUNICIPIO DE NEIVA 2019 - 2029</t>
  </si>
  <si>
    <t>FNTP-103-2018</t>
  </si>
  <si>
    <t>Apoyo al VIII Congreso Latinoamericano de Ciudades Turísticas</t>
  </si>
  <si>
    <t>FNTP-102-2018</t>
  </si>
  <si>
    <t>Agenda académica en el marco del Día Mundial del Turismo "Turismo y Transformación Digital"</t>
  </si>
  <si>
    <t>FNTP-069-2018</t>
  </si>
  <si>
    <t>Plan estratégico de Innovación y Desarrollo Tecnológico para el Impulso de la Competitividad y Productividad del Sector Hotelero</t>
  </si>
  <si>
    <t>Innovación y desarrollo tecnológico</t>
  </si>
  <si>
    <t>FNTP-160-2018</t>
  </si>
  <si>
    <t>Fortalecimiento del bilinguismo del personal vinculado al turismo fase 2</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</si>
  <si>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</si>
  <si>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</si>
  <si>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</si>
  <si>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</si>
  <si>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</si>
  <si>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</si>
  <si>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</si>
  <si>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</si>
  <si>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</si>
  <si>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</si>
  <si>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</si>
  <si>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</si>
  <si>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</si>
  <si>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</si>
  <si>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</si>
  <si>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</si>
  <si>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</si>
  <si>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</si>
  <si>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</si>
  <si>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</si>
  <si>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</si>
  <si>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</si>
  <si>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</si>
  <si>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</si>
  <si>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</si>
  <si>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</si>
  <si>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</si>
  <si>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</si>
  <si>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</si>
  <si>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</si>
  <si>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</si>
  <si>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</si>
  <si>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</si>
  <si>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</si>
  <si>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N°Dias</t>
  </si>
  <si>
    <t>Por solicitud del Viceministerio de Turismo se reconsidero la posibilidad de cambiar el lugar de realizacion de la capacitación sin embargo no se concreto el cambio.</t>
  </si>
  <si>
    <t xml:space="preserve">El gremio solicito de manera no precisa realizar contratacion directa, posteriormente se le solicito remitir comunicación con la justificacion de la contratacion directa, este requerimiento que fue analizado por la Direccion Juridica de Fontur y considerada no viable. Posteriormente el proponente solciito a Fontur realizar los lineamientos de contratacion de manera conjunta actividad que se realizao durante el mes de noviembre </t>
  </si>
  <si>
    <t xml:space="preserve">Se demoró la radicación de la orden debido a que primero se tenía que coordinar todas las actividades con la agencia para la ejecución del seminario. </t>
  </si>
  <si>
    <t xml:space="preserve">Se demoró la radicación de la orden debido a que primero se tenía que coordinar todas las actividades con la agencia para la ejecución de la agenda académica del Show Room. </t>
  </si>
  <si>
    <t xml:space="preserve">Por solicitud del viceministerio se debía publicar un proceso de comparación de cotizaciones, la primera comparación se publicó en el mes de noviembre esta se fue desierta, por tal razón se púbico una segunda comparación en la cual se seleccionó la empresa para ejecutar las actividades del proyecto el 27 de diciembre de 2018. </t>
  </si>
  <si>
    <t>El proponente se demoró en envíar los documentos solicitados para el Convenio</t>
  </si>
  <si>
    <t xml:space="preserve">La radicación presento demoras teniendo en cuenta que el 24 de julio de 2018 se abrió la comparación de cotizaciones y la radicacion en juridica es posterior a este proceso. </t>
  </si>
  <si>
    <t xml:space="preserve">Se encuentra en comparación de cotizaciones </t>
  </si>
  <si>
    <t xml:space="preserve">La radicación presento demoras teniendo en cuenta que se abrió la comparación de cotizaciones y la radicacion en juridica es posterior a este proceso. </t>
  </si>
  <si>
    <t>Programa 2: Formación, capacitación y sensibilización turística</t>
  </si>
  <si>
    <t xml:space="preserve">El proyecto no fue aprobado por Comité Directivo </t>
  </si>
  <si>
    <t xml:space="preserve">El certificado de disponibilidad presupuestal llego 3 dias despues de lo estipulado. Se solicito cotización  a la OPC para iniciar el proceso de ejecucion presentando demoras. </t>
  </si>
  <si>
    <t xml:space="preserve">Presento demoras teniendo en cuenta que las ordenes de servicios solo pueden radicarse los dias viernes. </t>
  </si>
  <si>
    <t xml:space="preserve">Se presento demora por que no se recibio el DDP dentro del tiempo establecido y adicionalmente la solicitud de contratacion directa fue objeto de revision en varias oportunidades </t>
  </si>
  <si>
    <t xml:space="preserve">El certificado de disponibilidad presupuestal llego 2 dias despues de lo estipulado. La solicitud de contratacion directa fue objeto de varias revisiones. </t>
  </si>
  <si>
    <t xml:space="preserve">Se presento demora por que no se recibio el DDP dentro del tiempo establecido y adicionalmente la OPC ejecutora firmo contrato hasta el 14 de agosto. </t>
  </si>
  <si>
    <t xml:space="preserve">No se recibio el DDP dentro de los tiempos establecidos para tal fin </t>
  </si>
  <si>
    <t xml:space="preserve">Presento demora en la estructuracion de los lineamientos de contratacion </t>
  </si>
  <si>
    <t>De acuerdo al Manual de Proyectos de Fontur, se debió esperar a contar con un listado preliminar de participantes remitido por el proponente del proyecto.</t>
  </si>
  <si>
    <t xml:space="preserve">Se presentaron demoras en la estructuracion de los lineamientos de contratacion  </t>
  </si>
  <si>
    <t xml:space="preserve">Aplazado por Comité Directivo </t>
  </si>
  <si>
    <t xml:space="preserve">Presento demoras en la presentación de la documentacion homologa por parte del proveedor. </t>
  </si>
  <si>
    <t xml:space="preserve">Presento demoras por ajustes en el presupuesto de ejecucion </t>
  </si>
  <si>
    <t>N° Dias</t>
  </si>
  <si>
    <t>FNTP-267-2017</t>
  </si>
  <si>
    <t>DISEÑO DEL PRODUCTO TURÍSTICO PARA LOS DESTINOS DE TURISMO Y PAZ</t>
  </si>
  <si>
    <t>Mejoramiento a la compatitividad turística</t>
  </si>
  <si>
    <t>Programa 1: Adecuación de la oferta turística</t>
  </si>
  <si>
    <t>FNTP-012-2018</t>
  </si>
  <si>
    <t>ESTRUCTURACIÓN DE PLANES DE NEGOCIO EN DESTINOS DE POSCONFLICTO</t>
  </si>
  <si>
    <t>FNTP-013-2018</t>
  </si>
  <si>
    <t>JORNADAS DE INTERCAMBIO, COOPERACIÓN HORIZONTAL Y SENSIBILIZACIÓN DEL PROGRAMA TURISMO Y PAZ</t>
  </si>
  <si>
    <t>Programa 2: Formación, capacitación y sensibilización turística.</t>
  </si>
  <si>
    <t>Mejoramiento de la competitividad turística - 2018</t>
  </si>
  <si>
    <t>FNTP-036-2018</t>
  </si>
  <si>
    <t>PROGRAMA DE INMERSIÓN CON FORMADORES NATIVOS PARA HASTA 100 PROFESORES DE INGLÉS, PERTENECIENTES A COLEGIOS AMIGOS DEL TURISMO</t>
  </si>
  <si>
    <t>FNTP-046-2018</t>
  </si>
  <si>
    <t>I CURSO DE INGLES DIRIGIDO A GUÍAS DE TURISMO EN EL CORREDOR TURÍSTICO DEL PCC</t>
  </si>
  <si>
    <t>Fue necesario ajustar los lineamientos de contratación por imprecisiones de las caracteristicas tecnicas</t>
  </si>
  <si>
    <t xml:space="preserve">Los lineamientos técnicos de contratacion han sido sujeto de ajustes </t>
  </si>
  <si>
    <t>N/A</t>
  </si>
  <si>
    <t>mayo a octubre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</si>
</sst>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4" formatCode="_-&quot;$&quot;* #,##0.00_-;\-&quot;$&quot;* #,##0.00_-;_-&quot;$&quot;* &quot;-&quot;??_-;_-@_-"/>
    <numFmt numFmtId="43" formatCode="_-* #,##0.00_-;\-* #,##0.00_-;_-* &quot;-&quot;??_-;_-@_-"/>
    <numFmt numFmtId="164" formatCode="_-&quot;$&quot;\ * #,##0_-;\-&quot;$&quot;\ * #,##0_-;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8"/>
      <name val="Calibri"/>
      <family val="2"/>
      <scheme val="minor"/>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b/>
      <sz val="16"/>
      <color theme="1"/>
      <name val="Calibri"/>
      <family val="2"/>
      <scheme val="minor"/>
    </font>
    <font>
      <sz val="12"/>
      <color theme="1"/>
      <name val="Calibri"/>
      <family val="2"/>
      <scheme val="minor"/>
    </font>
    <font>
      <sz val="10"/>
      <name val="Arial"/>
      <family val="2"/>
    </font>
    <font>
      <sz val="10"/>
      <color rgb="FFFF0000"/>
      <name val="Arial"/>
      <family val="2"/>
    </font>
    <font>
      <sz val="10"/>
      <color theme="0"/>
      <name val="Arial"/>
      <family val="2"/>
    </font>
    <font>
      <sz val="10"/>
      <name val="Arial"/>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left>
      <right style="thin">
        <color theme="0"/>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41" fontId="24" fillId="0" borderId="0" applyFont="0" applyFill="0" applyBorder="0" applyAlignment="0" applyProtection="0"/>
    <xf numFmtId="0" fontId="1" fillId="0" borderId="0"/>
    <xf numFmtId="9" fontId="27" fillId="0" borderId="0" applyFont="0" applyFill="0" applyBorder="0" applyAlignment="0" applyProtection="0"/>
    <xf numFmtId="164" fontId="30" fillId="0" borderId="0" applyFont="0" applyFill="0" applyBorder="0" applyAlignment="0" applyProtection="0"/>
  </cellStyleXfs>
  <cellXfs count="174">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9" fillId="2" borderId="0" xfId="5" applyFont="1" applyFill="1" applyBorder="1"/>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8" fillId="0" borderId="0" xfId="4" applyFont="1" applyAlignment="1"/>
    <xf numFmtId="0" fontId="18" fillId="0" borderId="0" xfId="4" applyFont="1" applyAlignment="1" applyProtection="1">
      <protection hidden="1"/>
    </xf>
    <xf numFmtId="0" fontId="15" fillId="0" borderId="2" xfId="4" applyFont="1" applyBorder="1" applyAlignment="1" applyProtection="1">
      <protection locked="0"/>
    </xf>
    <xf numFmtId="0" fontId="15" fillId="0" borderId="3" xfId="4" applyFont="1" applyBorder="1" applyAlignment="1" applyProtection="1">
      <protection locked="0"/>
    </xf>
    <xf numFmtId="0" fontId="15" fillId="0" borderId="9" xfId="4" applyFont="1" applyBorder="1" applyAlignment="1" applyProtection="1">
      <protection locked="0"/>
    </xf>
    <xf numFmtId="0" fontId="15" fillId="0" borderId="0" xfId="4" applyFont="1" applyBorder="1" applyAlignme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18" fillId="2" borderId="0" xfId="4" applyFont="1" applyFill="1" applyAlignment="1"/>
    <xf numFmtId="0" fontId="18" fillId="2" borderId="0" xfId="4" applyFont="1" applyFill="1" applyBorder="1" applyProtection="1">
      <protection locked="0"/>
    </xf>
    <xf numFmtId="0" fontId="20"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18"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19"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Alignment="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0" fontId="25" fillId="0" borderId="24" xfId="13" applyFont="1" applyBorder="1" applyAlignment="1">
      <alignment horizontal="center"/>
    </xf>
    <xf numFmtId="0" fontId="1" fillId="0" borderId="0" xfId="13"/>
    <xf numFmtId="0" fontId="1" fillId="0" borderId="24" xfId="13" applyBorder="1"/>
    <xf numFmtId="15" fontId="26" fillId="0" borderId="25" xfId="13" applyNumberFormat="1" applyFont="1" applyBorder="1" applyAlignment="1">
      <alignment horizontal="center"/>
    </xf>
    <xf numFmtId="49" fontId="0" fillId="0" borderId="24" xfId="0" applyNumberFormat="1" applyBorder="1" applyAlignment="1">
      <alignment vertical="top" wrapText="1"/>
    </xf>
    <xf numFmtId="49" fontId="0" fillId="0" borderId="24" xfId="0" applyNumberFormat="1" applyBorder="1" applyAlignment="1"/>
    <xf numFmtId="49" fontId="0" fillId="0" borderId="24" xfId="0" applyNumberFormat="1" applyBorder="1" applyAlignment="1">
      <alignment vertical="top"/>
    </xf>
    <xf numFmtId="41" fontId="0" fillId="0" borderId="24" xfId="12" applyFont="1" applyBorder="1" applyAlignment="1">
      <alignment horizontal="right" vertical="top" wrapText="1"/>
    </xf>
    <xf numFmtId="41" fontId="0" fillId="0" borderId="24" xfId="12" applyFont="1" applyBorder="1" applyAlignment="1">
      <alignment horizontal="right" vertical="top"/>
    </xf>
    <xf numFmtId="41" fontId="0" fillId="0" borderId="24" xfId="12" applyFont="1" applyBorder="1" applyAlignment="1">
      <alignment horizontal="right"/>
    </xf>
    <xf numFmtId="0" fontId="0" fillId="2" borderId="24" xfId="0" applyFill="1" applyBorder="1" applyAlignment="1">
      <alignment wrapText="1"/>
    </xf>
    <xf numFmtId="0" fontId="8" fillId="2" borderId="24" xfId="0" applyFont="1" applyFill="1" applyBorder="1" applyAlignment="1">
      <alignment horizontal="left" vertical="center" wrapText="1"/>
    </xf>
    <xf numFmtId="0" fontId="4" fillId="2" borderId="24" xfId="0" applyFont="1" applyFill="1" applyBorder="1" applyAlignment="1">
      <alignment wrapText="1"/>
    </xf>
    <xf numFmtId="49" fontId="4" fillId="0" borderId="24" xfId="0" applyNumberFormat="1" applyFont="1" applyBorder="1" applyAlignment="1"/>
    <xf numFmtId="9" fontId="19" fillId="2" borderId="1" xfId="14" applyFont="1" applyFill="1" applyBorder="1" applyAlignment="1" applyProtection="1">
      <alignment horizontal="center"/>
      <protection locked="0"/>
    </xf>
    <xf numFmtId="49" fontId="28" fillId="0" borderId="24" xfId="0" applyNumberFormat="1" applyFont="1" applyBorder="1" applyAlignment="1"/>
    <xf numFmtId="0" fontId="28" fillId="2" borderId="24" xfId="9" applyNumberFormat="1" applyFont="1" applyFill="1" applyBorder="1" applyAlignment="1">
      <alignment horizontal="center" vertical="center" wrapText="1"/>
    </xf>
    <xf numFmtId="49" fontId="28" fillId="0" borderId="24" xfId="0" applyNumberFormat="1" applyFont="1" applyBorder="1" applyAlignment="1">
      <alignment vertical="top" wrapText="1"/>
    </xf>
    <xf numFmtId="41" fontId="28" fillId="0" borderId="24" xfId="12" applyFont="1" applyBorder="1" applyAlignment="1">
      <alignment horizontal="right"/>
    </xf>
    <xf numFmtId="0" fontId="28" fillId="2" borderId="24" xfId="0" applyFont="1" applyFill="1" applyBorder="1" applyAlignment="1">
      <alignment wrapText="1"/>
    </xf>
    <xf numFmtId="49" fontId="4" fillId="0" borderId="24" xfId="0" applyNumberFormat="1" applyFont="1" applyBorder="1" applyAlignment="1">
      <alignment horizontal="left" vertical="top" wrapText="1"/>
    </xf>
    <xf numFmtId="14" fontId="4" fillId="2" borderId="24" xfId="0" applyNumberFormat="1" applyFont="1" applyFill="1" applyBorder="1" applyAlignment="1">
      <alignment horizontal="left" vertical="top"/>
    </xf>
    <xf numFmtId="14" fontId="4" fillId="0" borderId="24" xfId="0" applyNumberFormat="1" applyFont="1" applyBorder="1"/>
    <xf numFmtId="0" fontId="4" fillId="8" borderId="24" xfId="0" applyFont="1" applyFill="1" applyBorder="1"/>
    <xf numFmtId="164" fontId="4" fillId="0" borderId="24" xfId="15" applyFont="1" applyBorder="1" applyAlignment="1">
      <alignment horizontal="left" vertical="top" wrapText="1"/>
    </xf>
    <xf numFmtId="0" fontId="4" fillId="0" borderId="24" xfId="0" applyFont="1" applyBorder="1" applyAlignment="1">
      <alignment horizontal="left" vertical="top" wrapText="1"/>
    </xf>
    <xf numFmtId="14" fontId="4" fillId="10" borderId="24" xfId="0" applyNumberFormat="1" applyFont="1" applyFill="1" applyBorder="1"/>
    <xf numFmtId="9" fontId="29" fillId="9" borderId="1" xfId="14" applyFont="1" applyFill="1" applyBorder="1" applyAlignment="1" applyProtection="1">
      <alignment horizontal="center" vertical="center"/>
      <protection locked="0"/>
    </xf>
    <xf numFmtId="9" fontId="29" fillId="9" borderId="1" xfId="14" applyFont="1" applyFill="1" applyBorder="1" applyAlignment="1" applyProtection="1">
      <alignment horizontal="center"/>
      <protection locked="0"/>
    </xf>
    <xf numFmtId="9" fontId="29" fillId="9" borderId="1" xfId="6" applyNumberFormat="1" applyFont="1" applyFill="1" applyBorder="1" applyAlignment="1" applyProtection="1">
      <alignment horizontal="center"/>
      <protection locked="0"/>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Border="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wrapText="1"/>
    </xf>
    <xf numFmtId="0" fontId="16"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Border="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4" fillId="2" borderId="1" xfId="4" applyFont="1" applyFill="1" applyBorder="1" applyAlignment="1" applyProtection="1">
      <alignment horizontal="center" vertical="center" wrapText="1"/>
      <protection locked="0"/>
    </xf>
    <xf numFmtId="9" fontId="4" fillId="2" borderId="1" xfId="4" applyNumberFormat="1" applyFont="1" applyFill="1" applyBorder="1" applyAlignment="1" applyProtection="1">
      <alignment horizontal="center" vertical="center" wrapText="1"/>
      <protection locked="0"/>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18" fillId="2" borderId="9" xfId="4" applyFont="1" applyFill="1" applyBorder="1" applyAlignment="1" applyProtection="1">
      <alignment horizontal="right"/>
      <protection locked="0"/>
    </xf>
    <xf numFmtId="0" fontId="18" fillId="2" borderId="0" xfId="4" applyFont="1" applyFill="1" applyBorder="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Border="1" applyAlignment="1">
      <alignment vertical="top" wrapText="1"/>
    </xf>
    <xf numFmtId="0" fontId="19" fillId="2" borderId="10" xfId="4" applyFont="1" applyFill="1" applyBorder="1" applyAlignment="1">
      <alignment vertical="top" wrapText="1"/>
    </xf>
    <xf numFmtId="9" fontId="29" fillId="9" borderId="1" xfId="4" applyNumberFormat="1" applyFont="1" applyFill="1" applyBorder="1" applyAlignment="1" applyProtection="1">
      <alignment horizontal="center" vertical="center" wrapText="1"/>
      <protection locked="0"/>
    </xf>
    <xf numFmtId="0" fontId="29" fillId="9" borderId="1" xfId="4"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49" fontId="28" fillId="0" borderId="24" xfId="0" applyNumberFormat="1" applyFont="1" applyBorder="1" applyAlignment="1">
      <alignment vertical="top"/>
    </xf>
    <xf numFmtId="0" fontId="4" fillId="8" borderId="24" xfId="9" applyNumberFormat="1" applyFont="1" applyFill="1" applyBorder="1" applyAlignment="1">
      <alignment horizontal="center" vertical="top" wrapText="1"/>
    </xf>
    <xf numFmtId="0" fontId="4" fillId="2" borderId="24" xfId="9" applyNumberFormat="1" applyFont="1" applyFill="1" applyBorder="1" applyAlignment="1">
      <alignment horizontal="center" vertical="top" wrapText="1"/>
    </xf>
    <xf numFmtId="0" fontId="4" fillId="0" borderId="24" xfId="9" applyNumberFormat="1" applyFont="1" applyFill="1" applyBorder="1" applyAlignment="1">
      <alignment horizontal="center" vertical="top" wrapText="1"/>
    </xf>
    <xf numFmtId="0" fontId="28" fillId="2" borderId="24" xfId="9" applyNumberFormat="1" applyFont="1" applyFill="1" applyBorder="1" applyAlignment="1">
      <alignment horizontal="center" vertical="top" wrapText="1"/>
    </xf>
  </cellXfs>
  <cellStyles count="16">
    <cellStyle name="Euro" xfId="2"/>
    <cellStyle name="Millares [0]" xfId="12" builtinId="6"/>
    <cellStyle name="Millares 2" xfId="1"/>
    <cellStyle name="Millares 3" xfId="7"/>
    <cellStyle name="Millares_Prueba formato indicadores con mensaje automático" xfId="6"/>
    <cellStyle name="Moneda [0]" xfId="15" builtinId="7"/>
    <cellStyle name="Moneda 2" xfId="3"/>
    <cellStyle name="Moneda 4" xfId="11"/>
    <cellStyle name="Normal" xfId="0" builtinId="0"/>
    <cellStyle name="Normal 2" xfId="4"/>
    <cellStyle name="Normal 2 10" xfId="9"/>
    <cellStyle name="Normal 2 10 2" xfId="10"/>
    <cellStyle name="Normal 3" xfId="5"/>
    <cellStyle name="Normal 4" xfId="13"/>
    <cellStyle name="Porcentaje" xfId="14" builtinId="5"/>
    <cellStyle name="Porcentual 2" xfId="8"/>
  </cellStyles>
  <dxfs count="16">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0</c:v>
                </c:pt>
                <c:pt idx="5" formatCode="0%">
                  <c:v>0</c:v>
                </c:pt>
                <c:pt idx="6" formatCode="0%">
                  <c:v>0</c:v>
                </c:pt>
                <c:pt idx="7" formatCode="0%">
                  <c:v>0</c:v>
                </c:pt>
                <c:pt idx="8" formatCode="0%">
                  <c:v>0.16666666666666666</c:v>
                </c:pt>
                <c:pt idx="9" formatCode="0%">
                  <c:v>0.33333333333333331</c:v>
                </c:pt>
              </c:numCache>
            </c:numRef>
          </c:val>
          <c:smooth val="0"/>
          <c:extLst xmlns:c16r2="http://schemas.microsoft.com/office/drawing/2015/06/chart">
            <c:ext xmlns:c16="http://schemas.microsoft.com/office/drawing/2014/chart" uri="{C3380CC4-5D6E-409C-BE32-E72D297353CC}">
              <c16:uniqueId val="{00000000-201B-4781-BF3F-B7B74D6E680F}"/>
            </c:ext>
          </c:extLst>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0%">
                  <c:v>0.8</c:v>
                </c:pt>
                <c:pt idx="5" formatCode="0%">
                  <c:v>0.8</c:v>
                </c:pt>
                <c:pt idx="6" formatCode="0%">
                  <c:v>0.8</c:v>
                </c:pt>
                <c:pt idx="7" formatCode="0%">
                  <c:v>0.8</c:v>
                </c:pt>
                <c:pt idx="8" formatCode="0%">
                  <c:v>0.8</c:v>
                </c:pt>
                <c:pt idx="9" formatCode="0%">
                  <c:v>0.8</c:v>
                </c:pt>
              </c:numCache>
            </c:numRef>
          </c:val>
          <c:smooth val="0"/>
          <c:extLst xmlns:c16r2="http://schemas.microsoft.com/office/drawing/2015/06/chart">
            <c:ext xmlns:c16="http://schemas.microsoft.com/office/drawing/2014/chart" uri="{C3380CC4-5D6E-409C-BE32-E72D297353CC}">
              <c16:uniqueId val="{00000001-201B-4781-BF3F-B7B74D6E680F}"/>
            </c:ext>
          </c:extLst>
        </c:ser>
        <c:dLbls>
          <c:showLegendKey val="0"/>
          <c:showVal val="0"/>
          <c:showCatName val="0"/>
          <c:showSerName val="0"/>
          <c:showPercent val="0"/>
          <c:showBubbleSize val="0"/>
        </c:dLbls>
        <c:marker val="1"/>
        <c:smooth val="0"/>
        <c:axId val="-1749622752"/>
        <c:axId val="-1749620576"/>
      </c:lineChart>
      <c:catAx>
        <c:axId val="-174962275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749620576"/>
        <c:crosses val="autoZero"/>
        <c:auto val="1"/>
        <c:lblAlgn val="ctr"/>
        <c:lblOffset val="100"/>
        <c:tickLblSkip val="1"/>
        <c:tickMarkSkip val="1"/>
        <c:noMultiLvlLbl val="0"/>
      </c:catAx>
      <c:valAx>
        <c:axId val="-1749620576"/>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749622752"/>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47627</xdr:colOff>
      <xdr:row>1</xdr:row>
      <xdr:rowOff>119063</xdr:rowOff>
    </xdr:from>
    <xdr:to>
      <xdr:col>2</xdr:col>
      <xdr:colOff>107157</xdr:colOff>
      <xdr:row>3</xdr:row>
      <xdr:rowOff>47626</xdr:rowOff>
    </xdr:to>
    <xdr:pic>
      <xdr:nvPicPr>
        <xdr:cNvPr id="2" name="Imagen 1" descr="http://fontur.com.co/aym_image/aym_logo/aym_logo_fontur.png">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8" y="285751"/>
          <a:ext cx="821530" cy="45243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A43" sqref="A43"/>
    </sheetView>
  </sheetViews>
  <sheetFormatPr baseColWidth="10" defaultColWidth="11.42578125" defaultRowHeight="15" x14ac:dyDescent="0.25"/>
  <cols>
    <col min="1" max="1" width="42.140625" style="82" bestFit="1" customWidth="1"/>
    <col min="2" max="2" width="21" style="82" customWidth="1"/>
    <col min="3" max="3" width="29.42578125" style="82" bestFit="1" customWidth="1"/>
    <col min="4" max="4" width="47.28515625" style="82" customWidth="1"/>
    <col min="5" max="5" width="28.42578125" style="82" customWidth="1"/>
    <col min="6" max="6" width="30.140625" style="82" bestFit="1" customWidth="1"/>
    <col min="7" max="16384" width="11.42578125" style="82"/>
  </cols>
  <sheetData>
    <row r="1" spans="1:5" ht="21" x14ac:dyDescent="0.35">
      <c r="A1" s="81" t="s">
        <v>150</v>
      </c>
      <c r="B1" s="81" t="s">
        <v>150</v>
      </c>
      <c r="D1" s="81" t="s">
        <v>151</v>
      </c>
      <c r="E1" s="81" t="s">
        <v>151</v>
      </c>
    </row>
    <row r="2" spans="1:5" ht="15.75" x14ac:dyDescent="0.25">
      <c r="A2" s="83" t="s">
        <v>152</v>
      </c>
      <c r="B2" s="84">
        <v>42736</v>
      </c>
      <c r="D2" s="83" t="s">
        <v>152</v>
      </c>
      <c r="E2" s="84">
        <v>43101</v>
      </c>
    </row>
    <row r="3" spans="1:5" ht="15.75" x14ac:dyDescent="0.25">
      <c r="A3" s="83" t="s">
        <v>153</v>
      </c>
      <c r="B3" s="84">
        <v>42744</v>
      </c>
      <c r="D3" s="83" t="s">
        <v>154</v>
      </c>
      <c r="E3" s="84">
        <v>43108</v>
      </c>
    </row>
    <row r="4" spans="1:5" ht="15.75" x14ac:dyDescent="0.25">
      <c r="A4" s="83" t="s">
        <v>155</v>
      </c>
      <c r="B4" s="84">
        <v>42814</v>
      </c>
      <c r="D4" s="83" t="s">
        <v>156</v>
      </c>
      <c r="E4" s="84">
        <v>43178</v>
      </c>
    </row>
    <row r="5" spans="1:5" ht="15.75" x14ac:dyDescent="0.25">
      <c r="A5" s="83" t="s">
        <v>157</v>
      </c>
      <c r="B5" s="84">
        <v>42834</v>
      </c>
      <c r="D5" s="83" t="s">
        <v>158</v>
      </c>
      <c r="E5" s="84">
        <v>43188</v>
      </c>
    </row>
    <row r="6" spans="1:5" ht="15.75" x14ac:dyDescent="0.25">
      <c r="A6" s="83" t="s">
        <v>159</v>
      </c>
      <c r="B6" s="84">
        <v>42838</v>
      </c>
      <c r="D6" s="83" t="s">
        <v>160</v>
      </c>
      <c r="E6" s="84">
        <v>43189</v>
      </c>
    </row>
    <row r="7" spans="1:5" ht="15.75" x14ac:dyDescent="0.25">
      <c r="A7" s="83" t="s">
        <v>161</v>
      </c>
      <c r="B7" s="84">
        <v>42839</v>
      </c>
      <c r="D7" s="83" t="s">
        <v>162</v>
      </c>
      <c r="E7" s="84">
        <v>43221</v>
      </c>
    </row>
    <row r="8" spans="1:5" ht="15.75" x14ac:dyDescent="0.25">
      <c r="A8" s="83" t="s">
        <v>163</v>
      </c>
      <c r="B8" s="84">
        <v>42841</v>
      </c>
      <c r="D8" s="83" t="s">
        <v>164</v>
      </c>
      <c r="E8" s="84">
        <v>43234</v>
      </c>
    </row>
    <row r="9" spans="1:5" ht="15.75" x14ac:dyDescent="0.25">
      <c r="A9" s="83" t="s">
        <v>162</v>
      </c>
      <c r="B9" s="84">
        <v>42856</v>
      </c>
      <c r="D9" s="83" t="s">
        <v>165</v>
      </c>
      <c r="E9" s="84">
        <v>43255</v>
      </c>
    </row>
    <row r="10" spans="1:5" ht="15.75" x14ac:dyDescent="0.25">
      <c r="A10" s="83" t="s">
        <v>166</v>
      </c>
      <c r="B10" s="84">
        <v>42884</v>
      </c>
      <c r="D10" s="83" t="s">
        <v>167</v>
      </c>
      <c r="E10" s="84">
        <v>43262</v>
      </c>
    </row>
    <row r="11" spans="1:5" ht="15.75" x14ac:dyDescent="0.25">
      <c r="A11" s="83" t="s">
        <v>168</v>
      </c>
      <c r="B11" s="84">
        <v>42905</v>
      </c>
      <c r="D11" s="83" t="s">
        <v>169</v>
      </c>
      <c r="E11" s="84">
        <v>43283</v>
      </c>
    </row>
    <row r="12" spans="1:5" ht="15.75" x14ac:dyDescent="0.25">
      <c r="A12" s="83" t="s">
        <v>170</v>
      </c>
      <c r="B12" s="84">
        <v>42906</v>
      </c>
      <c r="D12" s="83" t="s">
        <v>171</v>
      </c>
      <c r="E12" s="84">
        <v>43301</v>
      </c>
    </row>
    <row r="13" spans="1:5" ht="15.75" x14ac:dyDescent="0.25">
      <c r="A13" s="83" t="s">
        <v>172</v>
      </c>
      <c r="B13" s="84">
        <v>42919</v>
      </c>
      <c r="D13" s="83" t="s">
        <v>173</v>
      </c>
      <c r="E13" s="84">
        <v>43319</v>
      </c>
    </row>
    <row r="14" spans="1:5" ht="15.75" x14ac:dyDescent="0.25">
      <c r="A14" s="83" t="s">
        <v>171</v>
      </c>
      <c r="B14" s="84">
        <v>42936</v>
      </c>
      <c r="D14" s="83" t="s">
        <v>174</v>
      </c>
      <c r="E14" s="84">
        <v>43332</v>
      </c>
    </row>
    <row r="15" spans="1:5" ht="15.75" x14ac:dyDescent="0.25">
      <c r="A15" s="83" t="s">
        <v>173</v>
      </c>
      <c r="B15" s="84">
        <v>42954</v>
      </c>
      <c r="D15" s="83" t="s">
        <v>175</v>
      </c>
      <c r="E15" s="84">
        <v>43388</v>
      </c>
    </row>
    <row r="16" spans="1:5" ht="15.75" x14ac:dyDescent="0.25">
      <c r="A16" s="83" t="s">
        <v>176</v>
      </c>
      <c r="B16" s="84">
        <v>42968</v>
      </c>
      <c r="D16" s="83" t="s">
        <v>177</v>
      </c>
      <c r="E16" s="84">
        <v>43409</v>
      </c>
    </row>
    <row r="17" spans="1:5" ht="15.75" x14ac:dyDescent="0.25">
      <c r="A17" s="83" t="s">
        <v>178</v>
      </c>
      <c r="B17" s="84">
        <v>43024</v>
      </c>
      <c r="D17" s="83" t="s">
        <v>179</v>
      </c>
      <c r="E17" s="84">
        <v>43416</v>
      </c>
    </row>
    <row r="18" spans="1:5" ht="15.75" x14ac:dyDescent="0.25">
      <c r="A18" s="83" t="s">
        <v>180</v>
      </c>
      <c r="B18" s="84">
        <v>43045</v>
      </c>
      <c r="D18" s="83" t="s">
        <v>181</v>
      </c>
      <c r="E18" s="84">
        <v>43442</v>
      </c>
    </row>
    <row r="19" spans="1:5" ht="15.75" x14ac:dyDescent="0.25">
      <c r="A19" s="83" t="s">
        <v>182</v>
      </c>
      <c r="B19" s="84">
        <v>43052</v>
      </c>
      <c r="D19" s="83" t="s">
        <v>183</v>
      </c>
      <c r="E19" s="84">
        <v>43459</v>
      </c>
    </row>
    <row r="20" spans="1:5" ht="15.75" x14ac:dyDescent="0.25">
      <c r="A20" s="83" t="s">
        <v>181</v>
      </c>
      <c r="B20" s="84">
        <v>43077</v>
      </c>
    </row>
    <row r="21" spans="1:5" ht="15.75" x14ac:dyDescent="0.25">
      <c r="A21" s="83" t="s">
        <v>183</v>
      </c>
      <c r="B21" s="84">
        <v>43094</v>
      </c>
    </row>
    <row r="22" spans="1:5" ht="15.75" x14ac:dyDescent="0.25">
      <c r="A22" s="82" t="s">
        <v>152</v>
      </c>
      <c r="B22" s="84">
        <v>43101</v>
      </c>
    </row>
    <row r="23" spans="1:5" ht="15.75" x14ac:dyDescent="0.25">
      <c r="A23" s="82" t="s">
        <v>154</v>
      </c>
      <c r="B23" s="84">
        <v>43108</v>
      </c>
    </row>
    <row r="24" spans="1:5" ht="15.75" x14ac:dyDescent="0.25">
      <c r="A24" s="82" t="s">
        <v>156</v>
      </c>
      <c r="B24" s="84">
        <v>43178</v>
      </c>
    </row>
    <row r="25" spans="1:5" ht="15.75" x14ac:dyDescent="0.25">
      <c r="A25" s="82" t="s">
        <v>158</v>
      </c>
      <c r="B25" s="84">
        <v>43188</v>
      </c>
    </row>
    <row r="26" spans="1:5" ht="15.75" x14ac:dyDescent="0.25">
      <c r="A26" s="82" t="s">
        <v>160</v>
      </c>
      <c r="B26" s="84">
        <v>43189</v>
      </c>
    </row>
    <row r="27" spans="1:5" ht="15.75" x14ac:dyDescent="0.25">
      <c r="A27" s="82" t="s">
        <v>162</v>
      </c>
      <c r="B27" s="84">
        <v>43221</v>
      </c>
    </row>
    <row r="28" spans="1:5" ht="15.75" x14ac:dyDescent="0.25">
      <c r="A28" s="82" t="s">
        <v>164</v>
      </c>
      <c r="B28" s="84">
        <v>43234</v>
      </c>
    </row>
    <row r="29" spans="1:5" ht="15.75" x14ac:dyDescent="0.25">
      <c r="A29" s="82" t="s">
        <v>165</v>
      </c>
      <c r="B29" s="84">
        <v>43255</v>
      </c>
    </row>
    <row r="30" spans="1:5" ht="15.75" x14ac:dyDescent="0.25">
      <c r="A30" s="82" t="s">
        <v>167</v>
      </c>
      <c r="B30" s="84">
        <v>43262</v>
      </c>
    </row>
    <row r="31" spans="1:5" ht="15.75" x14ac:dyDescent="0.25">
      <c r="A31" s="82" t="s">
        <v>169</v>
      </c>
      <c r="B31" s="84">
        <v>43283</v>
      </c>
    </row>
    <row r="32" spans="1:5" ht="15.75" x14ac:dyDescent="0.25">
      <c r="A32" s="82" t="s">
        <v>171</v>
      </c>
      <c r="B32" s="84">
        <v>43301</v>
      </c>
    </row>
    <row r="33" spans="1:2" ht="15.75" x14ac:dyDescent="0.25">
      <c r="A33" s="82" t="s">
        <v>173</v>
      </c>
      <c r="B33" s="84">
        <v>43319</v>
      </c>
    </row>
    <row r="34" spans="1:2" ht="15.75" x14ac:dyDescent="0.25">
      <c r="A34" s="82" t="s">
        <v>174</v>
      </c>
      <c r="B34" s="84">
        <v>43332</v>
      </c>
    </row>
    <row r="35" spans="1:2" ht="15.75" x14ac:dyDescent="0.25">
      <c r="A35" s="82" t="s">
        <v>175</v>
      </c>
      <c r="B35" s="84">
        <v>43388</v>
      </c>
    </row>
    <row r="36" spans="1:2" ht="15.75" x14ac:dyDescent="0.25">
      <c r="A36" s="82" t="s">
        <v>177</v>
      </c>
      <c r="B36" s="84">
        <v>43409</v>
      </c>
    </row>
    <row r="37" spans="1:2" ht="15.75" x14ac:dyDescent="0.25">
      <c r="A37" s="82" t="s">
        <v>179</v>
      </c>
      <c r="B37" s="84">
        <v>43416</v>
      </c>
    </row>
    <row r="38" spans="1:2" ht="15.75" x14ac:dyDescent="0.25">
      <c r="A38" s="82" t="s">
        <v>181</v>
      </c>
      <c r="B38" s="84">
        <v>43442</v>
      </c>
    </row>
    <row r="39" spans="1:2" ht="15.75" x14ac:dyDescent="0.25">
      <c r="A39" s="82" t="s">
        <v>183</v>
      </c>
      <c r="B39" s="84">
        <v>43459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27" sqref="C27"/>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11" t="s">
        <v>77</v>
      </c>
      <c r="D2" s="112"/>
      <c r="E2" s="14"/>
    </row>
    <row r="3" spans="2:5" s="4" customFormat="1" ht="23.25" customHeight="1" x14ac:dyDescent="0.2">
      <c r="B3" s="5"/>
      <c r="C3" s="113"/>
      <c r="D3" s="113"/>
      <c r="E3" s="1"/>
    </row>
    <row r="4" spans="2:5" s="6" customFormat="1" ht="23.25" customHeight="1" x14ac:dyDescent="0.2">
      <c r="B4" s="7"/>
      <c r="C4" s="114"/>
      <c r="D4" s="114"/>
      <c r="E4" s="15"/>
    </row>
    <row r="5" spans="2:5" s="8" customFormat="1" ht="70.5" customHeight="1" x14ac:dyDescent="0.2">
      <c r="B5" s="116" t="s">
        <v>67</v>
      </c>
      <c r="C5" s="117"/>
      <c r="D5" s="118" t="s">
        <v>68</v>
      </c>
      <c r="E5" s="119"/>
    </row>
    <row r="6" spans="2:5" s="9" customFormat="1" ht="24" customHeight="1" x14ac:dyDescent="0.2">
      <c r="B6" s="10" t="s">
        <v>0</v>
      </c>
      <c r="C6" s="120" t="s">
        <v>71</v>
      </c>
      <c r="D6" s="121"/>
      <c r="E6" s="121"/>
    </row>
    <row r="7" spans="2:5" s="9" customFormat="1" ht="37.5" customHeight="1" x14ac:dyDescent="0.2">
      <c r="B7" s="10" t="s">
        <v>1</v>
      </c>
      <c r="C7" s="122" t="s">
        <v>72</v>
      </c>
      <c r="D7" s="122"/>
      <c r="E7" s="122"/>
    </row>
    <row r="8" spans="2:5" s="9" customFormat="1" ht="49.5" customHeight="1" x14ac:dyDescent="0.2">
      <c r="B8" s="10" t="s">
        <v>50</v>
      </c>
      <c r="C8" s="11" t="s">
        <v>73</v>
      </c>
      <c r="D8" s="10" t="s">
        <v>2</v>
      </c>
      <c r="E8" s="11" t="s">
        <v>51</v>
      </c>
    </row>
    <row r="9" spans="2:5" s="9" customFormat="1" ht="25.5" x14ac:dyDescent="0.2">
      <c r="B9" s="10" t="s">
        <v>46</v>
      </c>
      <c r="C9" s="12" t="s">
        <v>74</v>
      </c>
      <c r="D9" s="10" t="s">
        <v>3</v>
      </c>
      <c r="E9" s="11" t="s">
        <v>66</v>
      </c>
    </row>
    <row r="10" spans="2:5" s="9" customFormat="1" ht="23.25" customHeight="1" x14ac:dyDescent="0.2">
      <c r="B10" s="10" t="s">
        <v>47</v>
      </c>
      <c r="C10" s="11" t="s">
        <v>78</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23" t="s">
        <v>7</v>
      </c>
      <c r="C13" s="123"/>
      <c r="D13" s="123"/>
      <c r="E13" s="123"/>
    </row>
    <row r="14" spans="2:5" s="9" customFormat="1" ht="21" customHeight="1" x14ac:dyDescent="0.2">
      <c r="B14" s="10" t="s">
        <v>45</v>
      </c>
      <c r="C14" s="120" t="s">
        <v>58</v>
      </c>
      <c r="D14" s="120"/>
      <c r="E14" s="120"/>
    </row>
    <row r="15" spans="2:5" s="9" customFormat="1" ht="25.5" x14ac:dyDescent="0.2">
      <c r="B15" s="10" t="s">
        <v>49</v>
      </c>
      <c r="C15" s="120" t="s">
        <v>69</v>
      </c>
      <c r="D15" s="120"/>
      <c r="E15" s="120"/>
    </row>
    <row r="16" spans="2:5" s="9" customFormat="1" ht="27" customHeight="1" x14ac:dyDescent="0.2">
      <c r="B16" s="10" t="s">
        <v>8</v>
      </c>
      <c r="C16" s="115" t="s">
        <v>75</v>
      </c>
      <c r="D16" s="115"/>
      <c r="E16" s="115"/>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I-MGP-13&amp;C&amp;"Futura Std Book,Normal"&amp;8Versión 00
COPIA CONTROLADA&amp;R&amp;"Futura Std Book,Normal"&amp;8Página &amp;P de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C28" sqref="C28"/>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24"/>
      <c r="C2" s="124"/>
      <c r="D2" s="124"/>
      <c r="E2" s="124"/>
      <c r="F2" s="124"/>
      <c r="G2" s="124"/>
      <c r="H2" s="124"/>
      <c r="I2" s="124"/>
      <c r="J2" s="124"/>
      <c r="K2" s="19"/>
      <c r="L2" s="18" t="s">
        <v>43</v>
      </c>
      <c r="M2" s="19"/>
    </row>
    <row r="3" spans="2:13" s="18" customFormat="1" x14ac:dyDescent="0.2">
      <c r="B3" s="125"/>
      <c r="C3" s="125"/>
      <c r="D3" s="125"/>
      <c r="E3" s="125"/>
      <c r="F3" s="125"/>
      <c r="G3" s="125"/>
      <c r="H3" s="125"/>
      <c r="I3" s="125"/>
      <c r="J3" s="125"/>
      <c r="K3" s="19"/>
      <c r="L3" s="19" t="s">
        <v>42</v>
      </c>
      <c r="M3" s="19"/>
    </row>
    <row r="4" spans="2:13" s="18" customFormat="1" ht="23.25" customHeight="1" x14ac:dyDescent="0.2">
      <c r="B4" s="20"/>
      <c r="C4" s="21"/>
      <c r="D4" s="129" t="s">
        <v>77</v>
      </c>
      <c r="E4" s="130"/>
      <c r="F4" s="130"/>
      <c r="G4" s="130"/>
      <c r="H4" s="130"/>
      <c r="I4" s="130"/>
      <c r="J4" s="45"/>
      <c r="K4" s="19"/>
      <c r="L4" s="19" t="s">
        <v>41</v>
      </c>
      <c r="M4" s="19"/>
    </row>
    <row r="5" spans="2:13" s="18" customFormat="1" ht="23.25" customHeight="1" x14ac:dyDescent="0.2">
      <c r="B5" s="22"/>
      <c r="C5" s="23"/>
      <c r="D5" s="131"/>
      <c r="E5" s="131"/>
      <c r="F5" s="131"/>
      <c r="G5" s="131"/>
      <c r="H5" s="131"/>
      <c r="I5" s="131"/>
      <c r="J5" s="47"/>
      <c r="K5" s="19"/>
      <c r="L5" s="19" t="s">
        <v>40</v>
      </c>
      <c r="M5" s="19"/>
    </row>
    <row r="6" spans="2:13" s="31" customFormat="1" ht="23.25" customHeight="1" x14ac:dyDescent="0.2">
      <c r="B6" s="41"/>
      <c r="C6" s="42"/>
      <c r="D6" s="132"/>
      <c r="E6" s="132"/>
      <c r="F6" s="132"/>
      <c r="G6" s="132"/>
      <c r="H6" s="132"/>
      <c r="I6" s="132"/>
      <c r="J6" s="46"/>
      <c r="K6" s="30"/>
      <c r="L6" s="30" t="s">
        <v>32</v>
      </c>
    </row>
    <row r="7" spans="2:13" s="43" customFormat="1" ht="20.25" customHeight="1" x14ac:dyDescent="0.2">
      <c r="B7" s="126" t="s">
        <v>70</v>
      </c>
      <c r="C7" s="127"/>
      <c r="D7" s="127"/>
      <c r="E7" s="55"/>
      <c r="F7" s="128" t="s">
        <v>9</v>
      </c>
      <c r="G7" s="128"/>
      <c r="H7" s="128"/>
      <c r="I7" s="56" t="s">
        <v>10</v>
      </c>
      <c r="J7" s="57" t="s">
        <v>226</v>
      </c>
      <c r="K7" s="44"/>
      <c r="L7" s="27" t="s">
        <v>39</v>
      </c>
    </row>
    <row r="8" spans="2:13" s="25" customFormat="1" ht="28.5" customHeight="1" x14ac:dyDescent="0.2">
      <c r="B8" s="133" t="s">
        <v>11</v>
      </c>
      <c r="C8" s="134"/>
      <c r="D8" s="134"/>
      <c r="E8" s="58"/>
      <c r="F8" s="135" t="s">
        <v>12</v>
      </c>
      <c r="G8" s="135"/>
      <c r="H8" s="58" t="s">
        <v>13</v>
      </c>
      <c r="I8" s="58" t="s">
        <v>57</v>
      </c>
      <c r="J8" s="59" t="s">
        <v>14</v>
      </c>
      <c r="K8" s="26"/>
      <c r="L8" s="26"/>
    </row>
    <row r="9" spans="2:13" s="25" customFormat="1" ht="20.100000000000001" customHeight="1" x14ac:dyDescent="0.2">
      <c r="B9" s="136" t="s">
        <v>71</v>
      </c>
      <c r="C9" s="136"/>
      <c r="D9" s="136"/>
      <c r="E9" s="53"/>
      <c r="F9" s="136" t="str">
        <f>+'Ficha tecnica de indicador'!C8</f>
        <v>(Número de Proyectos con radicación de la Solicitud de contratación / Número de Proyectos aprobados Fontur)*100</v>
      </c>
      <c r="G9" s="136"/>
      <c r="H9" s="137">
        <v>0.8</v>
      </c>
      <c r="I9" s="153">
        <f>5/32</f>
        <v>0.15625</v>
      </c>
      <c r="J9" s="136" t="s">
        <v>78</v>
      </c>
      <c r="K9" s="26"/>
      <c r="L9" s="27"/>
    </row>
    <row r="10" spans="2:13" s="28" customFormat="1" ht="36.75" customHeight="1" x14ac:dyDescent="0.2">
      <c r="B10" s="136"/>
      <c r="C10" s="136"/>
      <c r="D10" s="136"/>
      <c r="E10" s="54"/>
      <c r="F10" s="136"/>
      <c r="G10" s="136"/>
      <c r="H10" s="137"/>
      <c r="I10" s="154"/>
      <c r="J10" s="136"/>
      <c r="K10" s="29"/>
      <c r="L10" s="30"/>
      <c r="M10" s="30"/>
    </row>
    <row r="11" spans="2:13" s="28" customFormat="1" x14ac:dyDescent="0.2">
      <c r="B11" s="65"/>
      <c r="C11" s="66"/>
      <c r="D11" s="66"/>
      <c r="E11" s="66"/>
      <c r="F11" s="66"/>
      <c r="G11" s="66"/>
      <c r="H11" s="66"/>
      <c r="I11" s="66"/>
      <c r="J11" s="67"/>
      <c r="K11" s="29"/>
      <c r="L11" s="31"/>
      <c r="M11" s="30"/>
    </row>
    <row r="12" spans="2:13" s="28" customFormat="1" hidden="1" x14ac:dyDescent="0.2">
      <c r="B12" s="68"/>
      <c r="C12" s="32"/>
      <c r="D12" s="32"/>
      <c r="E12" s="32"/>
      <c r="F12" s="32"/>
      <c r="G12" s="32"/>
      <c r="H12" s="32"/>
      <c r="I12" s="32"/>
      <c r="J12" s="69"/>
      <c r="K12" s="29"/>
      <c r="L12" s="31"/>
      <c r="M12" s="30"/>
    </row>
    <row r="13" spans="2:13" s="28" customFormat="1" ht="23.25" hidden="1" customHeight="1" x14ac:dyDescent="0.2">
      <c r="B13" s="68"/>
      <c r="C13" s="32"/>
      <c r="D13" s="32"/>
      <c r="E13" s="32"/>
      <c r="F13" s="32"/>
      <c r="G13" s="32"/>
      <c r="H13" s="32"/>
      <c r="I13" s="32"/>
      <c r="J13" s="69"/>
      <c r="K13" s="29"/>
      <c r="L13" s="31"/>
      <c r="M13" s="30"/>
    </row>
    <row r="14" spans="2:13" s="28" customFormat="1" ht="23.25" hidden="1" customHeight="1" x14ac:dyDescent="0.2">
      <c r="B14" s="68"/>
      <c r="C14" s="32"/>
      <c r="D14" s="32"/>
      <c r="E14" s="32"/>
      <c r="F14" s="32"/>
      <c r="G14" s="32"/>
      <c r="H14" s="32"/>
      <c r="I14" s="32"/>
      <c r="J14" s="69"/>
      <c r="K14" s="29"/>
      <c r="L14" s="31"/>
      <c r="M14" s="30"/>
    </row>
    <row r="15" spans="2:13" s="28" customFormat="1" ht="23.25" hidden="1" customHeight="1" x14ac:dyDescent="0.2">
      <c r="B15" s="68"/>
      <c r="C15" s="32"/>
      <c r="D15" s="32"/>
      <c r="E15" s="32"/>
      <c r="F15" s="32"/>
      <c r="G15" s="32"/>
      <c r="H15" s="32"/>
      <c r="I15" s="32"/>
      <c r="J15" s="69"/>
      <c r="K15" s="29"/>
      <c r="L15" s="31"/>
      <c r="M15" s="30"/>
    </row>
    <row r="16" spans="2:13" s="28" customFormat="1" hidden="1" x14ac:dyDescent="0.2">
      <c r="B16" s="68"/>
      <c r="C16" s="32"/>
      <c r="D16" s="32"/>
      <c r="E16" s="32"/>
      <c r="F16" s="32"/>
      <c r="G16" s="32"/>
      <c r="H16" s="32"/>
      <c r="I16" s="32"/>
      <c r="J16" s="69"/>
      <c r="K16" s="29"/>
      <c r="L16" s="31"/>
      <c r="M16" s="30"/>
    </row>
    <row r="17" spans="2:13" s="28" customFormat="1" hidden="1" x14ac:dyDescent="0.2">
      <c r="B17" s="68"/>
      <c r="C17" s="32"/>
      <c r="D17" s="32"/>
      <c r="E17" s="32"/>
      <c r="F17" s="32"/>
      <c r="G17" s="32"/>
      <c r="H17" s="32"/>
      <c r="I17" s="32"/>
      <c r="J17" s="69"/>
      <c r="K17" s="29"/>
      <c r="L17" s="31"/>
      <c r="M17" s="30"/>
    </row>
    <row r="18" spans="2:13" s="28" customFormat="1" hidden="1" x14ac:dyDescent="0.2">
      <c r="B18" s="68"/>
      <c r="C18" s="32"/>
      <c r="D18" s="32"/>
      <c r="E18" s="32"/>
      <c r="F18" s="32"/>
      <c r="G18" s="32"/>
      <c r="H18" s="32"/>
      <c r="I18" s="32"/>
      <c r="J18" s="69"/>
      <c r="K18" s="29"/>
      <c r="L18" s="31"/>
      <c r="M18" s="30"/>
    </row>
    <row r="19" spans="2:13" s="28" customFormat="1" hidden="1" x14ac:dyDescent="0.2">
      <c r="B19" s="68"/>
      <c r="C19" s="32"/>
      <c r="D19" s="32"/>
      <c r="E19" s="32"/>
      <c r="F19" s="32"/>
      <c r="G19" s="32"/>
      <c r="H19" s="32"/>
      <c r="I19" s="32"/>
      <c r="J19" s="69"/>
      <c r="K19" s="29"/>
      <c r="L19" s="29"/>
    </row>
    <row r="20" spans="2:13" s="28" customFormat="1" x14ac:dyDescent="0.2">
      <c r="B20" s="142" t="s">
        <v>55</v>
      </c>
      <c r="C20" s="143"/>
      <c r="D20" s="32" t="s">
        <v>56</v>
      </c>
      <c r="E20" s="32"/>
      <c r="F20" s="33" t="s">
        <v>15</v>
      </c>
      <c r="G20" s="32"/>
      <c r="H20" s="32"/>
      <c r="I20" s="32"/>
      <c r="J20" s="69"/>
      <c r="K20" s="29"/>
      <c r="L20" s="29"/>
    </row>
    <row r="21" spans="2:13" s="28" customFormat="1" x14ac:dyDescent="0.2">
      <c r="B21" s="68"/>
      <c r="C21" s="32"/>
      <c r="D21" s="32"/>
      <c r="E21" s="32"/>
      <c r="F21" s="32"/>
      <c r="G21" s="32"/>
      <c r="H21" s="32"/>
      <c r="I21" s="32"/>
      <c r="J21" s="69"/>
      <c r="K21" s="29"/>
      <c r="L21" s="29"/>
    </row>
    <row r="22" spans="2:13" s="28" customFormat="1" x14ac:dyDescent="0.2">
      <c r="B22" s="52" t="s">
        <v>16</v>
      </c>
      <c r="C22" s="52" t="s">
        <v>17</v>
      </c>
      <c r="D22" s="52" t="s">
        <v>13</v>
      </c>
      <c r="E22" s="34"/>
      <c r="F22" s="34"/>
      <c r="G22" s="34"/>
      <c r="H22" s="32"/>
      <c r="I22" s="32"/>
      <c r="J22" s="69"/>
      <c r="K22" s="29"/>
      <c r="L22" s="29"/>
    </row>
    <row r="23" spans="2:13" s="28" customFormat="1" x14ac:dyDescent="0.2">
      <c r="B23" s="49" t="s">
        <v>18</v>
      </c>
      <c r="C23" s="50"/>
      <c r="D23" s="51"/>
      <c r="E23" s="48" t="e">
        <f>+C23/D23</f>
        <v>#DIV/0!</v>
      </c>
      <c r="F23" s="39"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5"/>
      <c r="H23" s="35"/>
      <c r="I23" s="36"/>
      <c r="J23" s="71"/>
      <c r="K23" s="29"/>
      <c r="L23" s="37" t="e">
        <f>+C23/D23</f>
        <v>#DIV/0!</v>
      </c>
    </row>
    <row r="24" spans="2:13" s="28" customFormat="1" x14ac:dyDescent="0.2">
      <c r="B24" s="49" t="s">
        <v>19</v>
      </c>
      <c r="C24" s="51"/>
      <c r="D24" s="51"/>
      <c r="E24" s="38" t="e">
        <f>+C24/D24</f>
        <v>#DIV/0!</v>
      </c>
      <c r="F24" s="39"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6"/>
      <c r="H24" s="36"/>
      <c r="I24" s="36"/>
      <c r="J24" s="71"/>
      <c r="K24" s="29"/>
      <c r="L24" s="37" t="e">
        <f t="shared" ref="L24:L34" si="1">+C24/D24</f>
        <v>#DIV/0!</v>
      </c>
    </row>
    <row r="25" spans="2:13" s="28" customFormat="1" x14ac:dyDescent="0.2">
      <c r="B25" s="49" t="s">
        <v>20</v>
      </c>
      <c r="C25" s="51"/>
      <c r="D25" s="51"/>
      <c r="E25" s="38" t="e">
        <f t="shared" ref="E25:E34" si="2">+C25/D25</f>
        <v>#DIV/0!</v>
      </c>
      <c r="F25" s="39" t="str">
        <f t="shared" si="0"/>
        <v>La meta es 0, especifique en el ANALISIS DE DATOS el resultado de la medición con respecto a la meta programada</v>
      </c>
      <c r="G25" s="36"/>
      <c r="H25" s="36"/>
      <c r="I25" s="36"/>
      <c r="J25" s="71"/>
      <c r="K25" s="29"/>
      <c r="L25" s="37" t="e">
        <f t="shared" si="1"/>
        <v>#DIV/0!</v>
      </c>
    </row>
    <row r="26" spans="2:13" s="28" customFormat="1" x14ac:dyDescent="0.2">
      <c r="B26" s="49" t="s">
        <v>21</v>
      </c>
      <c r="C26" s="51"/>
      <c r="D26" s="51"/>
      <c r="E26" s="38" t="e">
        <f>+#REF!/D26</f>
        <v>#REF!</v>
      </c>
      <c r="F26" s="39" t="str">
        <f t="shared" si="0"/>
        <v>La meta es 0, especifique en el ANALISIS DE DATOS el resultado de la medición con respecto a la meta programada</v>
      </c>
      <c r="G26" s="36"/>
      <c r="H26" s="36"/>
      <c r="I26" s="36"/>
      <c r="J26" s="71"/>
      <c r="K26" s="29"/>
      <c r="L26" s="37" t="e">
        <f>+#REF!/D26</f>
        <v>#REF!</v>
      </c>
    </row>
    <row r="27" spans="2:13" s="28" customFormat="1" x14ac:dyDescent="0.2">
      <c r="B27" s="49" t="s">
        <v>22</v>
      </c>
      <c r="C27" s="108">
        <f>0/3</f>
        <v>0</v>
      </c>
      <c r="D27" s="109">
        <v>0.8</v>
      </c>
      <c r="E27" s="38" t="e">
        <f>+C27/C26</f>
        <v>#DIV/0!</v>
      </c>
      <c r="F27" s="39"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6"/>
      <c r="H27" s="36"/>
      <c r="I27" s="36"/>
      <c r="J27" s="71"/>
      <c r="K27" s="29"/>
      <c r="L27" s="37" t="e">
        <f>+C27/C26</f>
        <v>#DIV/0!</v>
      </c>
    </row>
    <row r="28" spans="2:13" s="28" customFormat="1" x14ac:dyDescent="0.2">
      <c r="B28" s="49" t="s">
        <v>23</v>
      </c>
      <c r="C28" s="108">
        <f>0/4</f>
        <v>0</v>
      </c>
      <c r="D28" s="109">
        <v>0.8</v>
      </c>
      <c r="E28" s="38">
        <f t="shared" si="2"/>
        <v>0</v>
      </c>
      <c r="F28" s="39" t="str">
        <f t="shared" ref="F28:F31" si="3">+IF(C27=0,$L$7,IF(E28=0,$L$6,IF($D$20="mayor que la meta",(IF(E28&lt;1,$L$5,(IF(AND(E28&gt;=1,E28&lt;1.03),$L$4,(IF(AND(E28&gt;=1.03,E28&lt;1.07),$L$3,$L$2)))))),IF($D$20="menor que la meta",(IF(E28&lt;=0.93,$L$2,(IF(AND(E28&gt;0.93,E28&lt;=0.97),$L$3,(IF(AND(E28&gt;0.97,E28&lt;=1),$L$4,$L$5))))))))))</f>
        <v>La meta es 0, especifique en el ANALISIS DE DATOS el resultado de la medición con respecto a la meta programada</v>
      </c>
      <c r="G28" s="36"/>
      <c r="H28" s="36"/>
      <c r="I28" s="36"/>
      <c r="J28" s="71"/>
      <c r="K28" s="29"/>
      <c r="L28" s="37">
        <f t="shared" si="1"/>
        <v>0</v>
      </c>
    </row>
    <row r="29" spans="2:13" s="28" customFormat="1" x14ac:dyDescent="0.2">
      <c r="B29" s="49" t="s">
        <v>24</v>
      </c>
      <c r="C29" s="109">
        <f>0/4</f>
        <v>0</v>
      </c>
      <c r="D29" s="109">
        <v>0.8</v>
      </c>
      <c r="E29" s="38">
        <f t="shared" si="2"/>
        <v>0</v>
      </c>
      <c r="F29" s="39" t="str">
        <f t="shared" si="3"/>
        <v>La meta es 0, especifique en el ANALISIS DE DATOS el resultado de la medición con respecto a la meta programada</v>
      </c>
      <c r="G29" s="36"/>
      <c r="H29" s="36"/>
      <c r="I29" s="36"/>
      <c r="J29" s="71"/>
      <c r="K29" s="29"/>
      <c r="L29" s="37">
        <f t="shared" si="1"/>
        <v>0</v>
      </c>
    </row>
    <row r="30" spans="2:13" s="28" customFormat="1" x14ac:dyDescent="0.2">
      <c r="B30" s="49" t="s">
        <v>25</v>
      </c>
      <c r="C30" s="110">
        <f>0/3</f>
        <v>0</v>
      </c>
      <c r="D30" s="109">
        <v>0.8</v>
      </c>
      <c r="E30" s="38">
        <f t="shared" si="2"/>
        <v>0</v>
      </c>
      <c r="F30" s="39" t="str">
        <f t="shared" si="3"/>
        <v>La meta es 0, especifique en el ANALISIS DE DATOS el resultado de la medición con respecto a la meta programada</v>
      </c>
      <c r="G30" s="36"/>
      <c r="H30" s="36"/>
      <c r="I30" s="36"/>
      <c r="J30" s="71"/>
      <c r="K30" s="29"/>
      <c r="L30" s="37">
        <f t="shared" si="1"/>
        <v>0</v>
      </c>
    </row>
    <row r="31" spans="2:13" s="28" customFormat="1" x14ac:dyDescent="0.2">
      <c r="B31" s="49" t="s">
        <v>26</v>
      </c>
      <c r="C31" s="109">
        <f>1/6</f>
        <v>0.16666666666666666</v>
      </c>
      <c r="D31" s="109">
        <v>0.8</v>
      </c>
      <c r="E31" s="38">
        <f t="shared" si="2"/>
        <v>0.20833333333333331</v>
      </c>
      <c r="F31" s="39" t="str">
        <f t="shared" si="3"/>
        <v>La meta es 0, especifique en el ANALISIS DE DATOS el resultado de la medición con respecto a la meta programada</v>
      </c>
      <c r="G31" s="36"/>
      <c r="H31" s="36"/>
      <c r="I31" s="36"/>
      <c r="J31" s="71"/>
      <c r="K31" s="29"/>
      <c r="L31" s="37">
        <f t="shared" si="1"/>
        <v>0.20833333333333331</v>
      </c>
    </row>
    <row r="32" spans="2:13" s="28" customFormat="1" x14ac:dyDescent="0.2">
      <c r="B32" s="49" t="s">
        <v>27</v>
      </c>
      <c r="C32" s="109">
        <f>4/12</f>
        <v>0.33333333333333331</v>
      </c>
      <c r="D32" s="109">
        <v>0.8</v>
      </c>
      <c r="E32" s="38">
        <f t="shared" si="2"/>
        <v>0.41666666666666663</v>
      </c>
      <c r="F32" s="39" t="str">
        <f t="shared" si="0"/>
        <v>Advertencia: No se cumplió la meta esperada para el periodo.</v>
      </c>
      <c r="G32" s="36"/>
      <c r="H32" s="36"/>
      <c r="I32" s="36"/>
      <c r="J32" s="71"/>
      <c r="K32" s="29"/>
      <c r="L32" s="37">
        <f t="shared" si="1"/>
        <v>0.41666666666666663</v>
      </c>
    </row>
    <row r="33" spans="2:12" s="28" customFormat="1" x14ac:dyDescent="0.2">
      <c r="B33" s="49" t="s">
        <v>28</v>
      </c>
      <c r="C33" s="95"/>
      <c r="D33" s="95"/>
      <c r="E33" s="38" t="e">
        <f t="shared" si="2"/>
        <v>#DIV/0!</v>
      </c>
      <c r="F33" s="39" t="str">
        <f t="shared" si="0"/>
        <v>La meta es 0, especifique en el ANALISIS DE DATOS el resultado de la medición con respecto a la meta programada</v>
      </c>
      <c r="G33" s="36"/>
      <c r="H33" s="36"/>
      <c r="I33" s="36"/>
      <c r="J33" s="71"/>
      <c r="K33" s="29"/>
      <c r="L33" s="37" t="e">
        <f t="shared" si="1"/>
        <v>#DIV/0!</v>
      </c>
    </row>
    <row r="34" spans="2:12" s="28" customFormat="1" x14ac:dyDescent="0.2">
      <c r="B34" s="49" t="s">
        <v>29</v>
      </c>
      <c r="C34" s="95"/>
      <c r="D34" s="95"/>
      <c r="E34" s="38" t="e">
        <f t="shared" si="2"/>
        <v>#DIV/0!</v>
      </c>
      <c r="F34" s="39" t="str">
        <f t="shared" si="0"/>
        <v>La meta es 0, especifique en el ANALISIS DE DATOS el resultado de la medición con respecto a la meta programada</v>
      </c>
      <c r="G34" s="36"/>
      <c r="H34" s="36"/>
      <c r="I34" s="36"/>
      <c r="J34" s="71"/>
      <c r="K34" s="29"/>
      <c r="L34" s="37" t="e">
        <f t="shared" si="1"/>
        <v>#DIV/0!</v>
      </c>
    </row>
    <row r="35" spans="2:12" s="28" customFormat="1" x14ac:dyDescent="0.2">
      <c r="B35" s="155"/>
      <c r="C35" s="156"/>
      <c r="D35" s="156"/>
      <c r="E35" s="38"/>
      <c r="F35" s="39"/>
      <c r="G35" s="36"/>
      <c r="H35" s="36"/>
      <c r="I35" s="36"/>
      <c r="J35" s="71"/>
      <c r="K35" s="29"/>
      <c r="L35" s="37"/>
    </row>
    <row r="36" spans="2:12" s="28" customFormat="1" hidden="1" x14ac:dyDescent="0.2">
      <c r="B36" s="70"/>
      <c r="C36" s="40"/>
      <c r="D36" s="40"/>
      <c r="E36" s="38"/>
      <c r="F36" s="39"/>
      <c r="G36" s="36"/>
      <c r="H36" s="36"/>
      <c r="I36" s="36"/>
      <c r="J36" s="71"/>
      <c r="K36" s="29"/>
      <c r="L36" s="37"/>
    </row>
    <row r="37" spans="2:12" s="28" customFormat="1" hidden="1" x14ac:dyDescent="0.2">
      <c r="B37" s="70"/>
      <c r="C37" s="40"/>
      <c r="D37" s="40"/>
      <c r="E37" s="38"/>
      <c r="F37" s="39"/>
      <c r="G37" s="36"/>
      <c r="H37" s="36"/>
      <c r="I37" s="36"/>
      <c r="J37" s="71"/>
      <c r="K37" s="29"/>
      <c r="L37" s="37"/>
    </row>
    <row r="38" spans="2:12" s="28" customFormat="1" hidden="1" x14ac:dyDescent="0.2">
      <c r="B38" s="70"/>
      <c r="C38" s="40"/>
      <c r="D38" s="40"/>
      <c r="E38" s="38"/>
      <c r="F38" s="39"/>
      <c r="G38" s="36"/>
      <c r="H38" s="36"/>
      <c r="I38" s="36"/>
      <c r="J38" s="71"/>
      <c r="K38" s="29"/>
      <c r="L38" s="37"/>
    </row>
    <row r="39" spans="2:12" s="28" customFormat="1" hidden="1" x14ac:dyDescent="0.2">
      <c r="B39" s="70"/>
      <c r="C39" s="40"/>
      <c r="D39" s="40"/>
      <c r="E39" s="38"/>
      <c r="F39" s="39"/>
      <c r="G39" s="36"/>
      <c r="H39" s="36"/>
      <c r="I39" s="36"/>
      <c r="J39" s="71"/>
      <c r="K39" s="29"/>
      <c r="L39" s="37"/>
    </row>
    <row r="40" spans="2:12" s="28" customFormat="1" hidden="1" x14ac:dyDescent="0.2">
      <c r="B40" s="70"/>
      <c r="C40" s="40"/>
      <c r="D40" s="40"/>
      <c r="E40" s="38"/>
      <c r="F40" s="39"/>
      <c r="G40" s="36"/>
      <c r="H40" s="36"/>
      <c r="I40" s="36"/>
      <c r="J40" s="71"/>
      <c r="K40" s="29"/>
      <c r="L40" s="37"/>
    </row>
    <row r="41" spans="2:12" s="28" customFormat="1" hidden="1" x14ac:dyDescent="0.2">
      <c r="B41" s="70"/>
      <c r="C41" s="40"/>
      <c r="D41" s="40"/>
      <c r="E41" s="38"/>
      <c r="F41" s="39"/>
      <c r="G41" s="36"/>
      <c r="H41" s="36"/>
      <c r="I41" s="36"/>
      <c r="J41" s="71"/>
      <c r="K41" s="29"/>
      <c r="L41" s="37"/>
    </row>
    <row r="42" spans="2:12" s="28" customFormat="1" hidden="1" x14ac:dyDescent="0.2">
      <c r="B42" s="70"/>
      <c r="C42" s="40"/>
      <c r="D42" s="40"/>
      <c r="E42" s="38"/>
      <c r="F42" s="39"/>
      <c r="G42" s="36"/>
      <c r="H42" s="36"/>
      <c r="I42" s="36"/>
      <c r="J42" s="71"/>
      <c r="K42" s="29"/>
      <c r="L42" s="37"/>
    </row>
    <row r="43" spans="2:12" s="28" customFormat="1" hidden="1" x14ac:dyDescent="0.2">
      <c r="B43" s="70"/>
      <c r="C43" s="40"/>
      <c r="D43" s="40"/>
      <c r="E43" s="38"/>
      <c r="F43" s="39"/>
      <c r="G43" s="36"/>
      <c r="H43" s="36"/>
      <c r="I43" s="36"/>
      <c r="J43" s="71"/>
      <c r="K43" s="29"/>
      <c r="L43" s="37"/>
    </row>
    <row r="44" spans="2:12" s="28" customFormat="1" ht="26.25" hidden="1" customHeight="1" x14ac:dyDescent="0.2">
      <c r="B44" s="72"/>
      <c r="C44" s="32"/>
      <c r="D44" s="32"/>
      <c r="E44" s="32"/>
      <c r="F44" s="32"/>
      <c r="G44" s="32"/>
      <c r="H44" s="32"/>
      <c r="I44" s="32"/>
      <c r="J44" s="69"/>
      <c r="K44" s="29"/>
      <c r="L44" s="29"/>
    </row>
    <row r="45" spans="2:12" s="28" customFormat="1" ht="26.25" hidden="1" customHeight="1" x14ac:dyDescent="0.2">
      <c r="B45" s="72"/>
      <c r="C45" s="32"/>
      <c r="D45" s="32"/>
      <c r="E45" s="32"/>
      <c r="F45" s="32"/>
      <c r="G45" s="32"/>
      <c r="H45" s="32"/>
      <c r="I45" s="32"/>
      <c r="J45" s="69"/>
      <c r="K45" s="29"/>
      <c r="L45" s="29"/>
    </row>
    <row r="46" spans="2:12" s="28" customFormat="1" ht="26.25" hidden="1" customHeight="1" x14ac:dyDescent="0.2">
      <c r="B46" s="72"/>
      <c r="C46" s="32"/>
      <c r="D46" s="32"/>
      <c r="E46" s="32"/>
      <c r="F46" s="32"/>
      <c r="G46" s="32"/>
      <c r="H46" s="32"/>
      <c r="I46" s="32"/>
      <c r="J46" s="69"/>
      <c r="K46" s="29"/>
      <c r="L46" s="29"/>
    </row>
    <row r="47" spans="2:12" s="28" customFormat="1" ht="12" customHeight="1" x14ac:dyDescent="0.2">
      <c r="B47" s="72"/>
      <c r="C47" s="32"/>
      <c r="D47" s="32"/>
      <c r="E47" s="32"/>
      <c r="F47" s="32"/>
      <c r="G47" s="32"/>
      <c r="H47" s="32"/>
      <c r="I47" s="32"/>
      <c r="J47" s="69"/>
      <c r="K47" s="29"/>
      <c r="L47" s="29"/>
    </row>
    <row r="48" spans="2:12" s="28" customFormat="1" ht="26.25" customHeight="1" x14ac:dyDescent="0.2">
      <c r="B48" s="72"/>
      <c r="C48" s="32"/>
      <c r="D48" s="32"/>
      <c r="E48" s="32"/>
      <c r="F48" s="32"/>
      <c r="G48" s="32"/>
      <c r="H48" s="32"/>
      <c r="I48" s="32"/>
      <c r="J48" s="69"/>
      <c r="K48" s="29"/>
      <c r="L48" s="29"/>
    </row>
    <row r="49" spans="2:12" s="28" customFormat="1" ht="26.25" customHeight="1" x14ac:dyDescent="0.2">
      <c r="B49" s="72"/>
      <c r="C49" s="32"/>
      <c r="D49" s="32"/>
      <c r="E49" s="32"/>
      <c r="F49" s="32"/>
      <c r="G49" s="32"/>
      <c r="H49" s="32"/>
      <c r="I49" s="32"/>
      <c r="J49" s="69"/>
      <c r="K49" s="29"/>
      <c r="L49" s="29"/>
    </row>
    <row r="50" spans="2:12" s="28" customFormat="1" ht="26.25" customHeight="1" x14ac:dyDescent="0.2">
      <c r="B50" s="72"/>
      <c r="C50" s="32"/>
      <c r="D50" s="32"/>
      <c r="E50" s="32"/>
      <c r="F50" s="32"/>
      <c r="G50" s="32"/>
      <c r="H50" s="32"/>
      <c r="I50" s="32"/>
      <c r="J50" s="69"/>
      <c r="K50" s="29"/>
      <c r="L50" s="29"/>
    </row>
    <row r="51" spans="2:12" s="28" customFormat="1" ht="26.25" customHeight="1" x14ac:dyDescent="0.2">
      <c r="B51" s="72"/>
      <c r="C51" s="32"/>
      <c r="D51" s="32"/>
      <c r="E51" s="32"/>
      <c r="F51" s="32"/>
      <c r="G51" s="32"/>
      <c r="H51" s="32"/>
      <c r="I51" s="32"/>
      <c r="J51" s="69"/>
      <c r="K51" s="29"/>
      <c r="L51" s="29"/>
    </row>
    <row r="52" spans="2:12" s="28" customFormat="1" ht="26.25" customHeight="1" x14ac:dyDescent="0.2">
      <c r="B52" s="72"/>
      <c r="C52" s="32"/>
      <c r="D52" s="32"/>
      <c r="E52" s="32"/>
      <c r="F52" s="32"/>
      <c r="G52" s="32"/>
      <c r="H52" s="32"/>
      <c r="I52" s="32"/>
      <c r="J52" s="69"/>
      <c r="K52" s="29"/>
      <c r="L52" s="29"/>
    </row>
    <row r="53" spans="2:12" s="28" customFormat="1" ht="26.25" customHeight="1" x14ac:dyDescent="0.2">
      <c r="B53" s="72"/>
      <c r="C53" s="32"/>
      <c r="D53" s="32"/>
      <c r="E53" s="32"/>
      <c r="F53" s="32"/>
      <c r="G53" s="32"/>
      <c r="H53" s="32"/>
      <c r="I53" s="32"/>
      <c r="J53" s="69"/>
      <c r="K53" s="29"/>
      <c r="L53" s="29"/>
    </row>
    <row r="54" spans="2:12" s="28" customFormat="1" ht="26.25" customHeight="1" x14ac:dyDescent="0.2">
      <c r="B54" s="72"/>
      <c r="C54" s="32"/>
      <c r="D54" s="32"/>
      <c r="E54" s="32"/>
      <c r="F54" s="32"/>
      <c r="G54" s="32"/>
      <c r="H54" s="32"/>
      <c r="I54" s="32"/>
      <c r="J54" s="69"/>
      <c r="K54" s="29"/>
      <c r="L54" s="29"/>
    </row>
    <row r="55" spans="2:12" s="28" customFormat="1" ht="26.25" customHeight="1" x14ac:dyDescent="0.2">
      <c r="B55" s="72"/>
      <c r="C55" s="32"/>
      <c r="D55" s="32"/>
      <c r="E55" s="32"/>
      <c r="F55" s="32"/>
      <c r="G55" s="32"/>
      <c r="H55" s="32"/>
      <c r="I55" s="32"/>
      <c r="J55" s="69"/>
      <c r="K55" s="29"/>
      <c r="L55" s="29"/>
    </row>
    <row r="56" spans="2:12" s="28" customFormat="1" ht="26.25" customHeight="1" x14ac:dyDescent="0.2">
      <c r="B56" s="72"/>
      <c r="C56" s="32"/>
      <c r="D56" s="32"/>
      <c r="E56" s="32"/>
      <c r="F56" s="32"/>
      <c r="G56" s="32"/>
      <c r="H56" s="32"/>
      <c r="I56" s="32"/>
      <c r="J56" s="69"/>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44" t="s">
        <v>30</v>
      </c>
      <c r="C58" s="145"/>
      <c r="D58" s="145"/>
      <c r="E58" s="145"/>
      <c r="F58" s="145"/>
      <c r="G58" s="145"/>
      <c r="H58" s="145"/>
      <c r="I58" s="145"/>
      <c r="J58" s="146"/>
      <c r="K58" s="29"/>
      <c r="L58" s="29"/>
    </row>
    <row r="59" spans="2:12" s="28" customFormat="1" hidden="1" x14ac:dyDescent="0.2">
      <c r="B59" s="147"/>
      <c r="C59" s="148"/>
      <c r="D59" s="148"/>
      <c r="E59" s="148"/>
      <c r="F59" s="148"/>
      <c r="G59" s="148"/>
      <c r="H59" s="148"/>
      <c r="I59" s="148"/>
      <c r="J59" s="149"/>
      <c r="K59" s="29"/>
      <c r="L59" s="29"/>
    </row>
    <row r="60" spans="2:12" s="28" customFormat="1" hidden="1" x14ac:dyDescent="0.2">
      <c r="B60" s="150"/>
      <c r="C60" s="151"/>
      <c r="D60" s="151"/>
      <c r="E60" s="151"/>
      <c r="F60" s="151"/>
      <c r="G60" s="151"/>
      <c r="H60" s="151"/>
      <c r="I60" s="151"/>
      <c r="J60" s="152"/>
      <c r="K60" s="29"/>
      <c r="L60" s="29"/>
    </row>
    <row r="61" spans="2:12" s="28" customFormat="1" x14ac:dyDescent="0.2">
      <c r="B61" s="150"/>
      <c r="C61" s="151"/>
      <c r="D61" s="151"/>
      <c r="E61" s="151"/>
      <c r="F61" s="151"/>
      <c r="G61" s="151"/>
      <c r="H61" s="151"/>
      <c r="I61" s="151"/>
      <c r="J61" s="152"/>
      <c r="K61" s="29"/>
      <c r="L61" s="29"/>
    </row>
    <row r="62" spans="2:12" s="28" customFormat="1" ht="24" customHeight="1" x14ac:dyDescent="0.2">
      <c r="B62" s="157" t="s">
        <v>31</v>
      </c>
      <c r="C62" s="158"/>
      <c r="D62" s="158"/>
      <c r="E62" s="158"/>
      <c r="F62" s="158"/>
      <c r="G62" s="158"/>
      <c r="H62" s="158"/>
      <c r="I62" s="158"/>
      <c r="J62" s="159"/>
      <c r="K62" s="29"/>
      <c r="L62" s="29"/>
    </row>
    <row r="63" spans="2:12" x14ac:dyDescent="0.2">
      <c r="B63" s="60" t="s">
        <v>32</v>
      </c>
      <c r="C63" s="138" t="s">
        <v>33</v>
      </c>
      <c r="D63" s="138"/>
      <c r="E63" s="138"/>
      <c r="F63" s="138"/>
      <c r="G63" s="138"/>
      <c r="H63" s="138"/>
      <c r="I63" s="138"/>
      <c r="J63" s="139"/>
    </row>
    <row r="64" spans="2:12" ht="39" customHeight="1" x14ac:dyDescent="0.2">
      <c r="B64" s="61"/>
      <c r="C64" s="138" t="s">
        <v>34</v>
      </c>
      <c r="D64" s="138"/>
      <c r="E64" s="138"/>
      <c r="F64" s="138"/>
      <c r="G64" s="138"/>
      <c r="H64" s="138"/>
      <c r="I64" s="138"/>
      <c r="J64" s="139"/>
    </row>
    <row r="65" spans="2:10" ht="38.25" customHeight="1" x14ac:dyDescent="0.2">
      <c r="B65" s="62"/>
      <c r="C65" s="138" t="s">
        <v>35</v>
      </c>
      <c r="D65" s="138"/>
      <c r="E65" s="138"/>
      <c r="F65" s="138"/>
      <c r="G65" s="138"/>
      <c r="H65" s="138"/>
      <c r="I65" s="138"/>
      <c r="J65" s="139"/>
    </row>
    <row r="66" spans="2:10" ht="37.5" customHeight="1" x14ac:dyDescent="0.2">
      <c r="B66" s="63"/>
      <c r="C66" s="138" t="s">
        <v>36</v>
      </c>
      <c r="D66" s="138"/>
      <c r="E66" s="138"/>
      <c r="F66" s="138"/>
      <c r="G66" s="138"/>
      <c r="H66" s="138"/>
      <c r="I66" s="138"/>
      <c r="J66" s="139"/>
    </row>
    <row r="67" spans="2:10" ht="39.75" customHeight="1" x14ac:dyDescent="0.2">
      <c r="B67" s="64" t="s">
        <v>37</v>
      </c>
      <c r="C67" s="140" t="s">
        <v>38</v>
      </c>
      <c r="D67" s="140"/>
      <c r="E67" s="140"/>
      <c r="F67" s="140"/>
      <c r="G67" s="140"/>
      <c r="H67" s="140"/>
      <c r="I67" s="140"/>
      <c r="J67" s="141"/>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5" priority="12" stopIfTrue="1">
      <formula>D20="menor que la meta"</formula>
    </cfRule>
    <cfRule type="expression" dxfId="14" priority="13" stopIfTrue="1">
      <formula>D20="mayor que la meta"</formula>
    </cfRule>
  </conditionalFormatting>
  <conditionalFormatting sqref="E23:E43">
    <cfRule type="expression" dxfId="13" priority="9" stopIfTrue="1">
      <formula>$F23=$L$3</formula>
    </cfRule>
    <cfRule type="expression" dxfId="12" priority="10" stopIfTrue="1">
      <formula>$F23=$L$4</formula>
    </cfRule>
    <cfRule type="expression" dxfId="11" priority="11" stopIfTrue="1">
      <formula>$F23=$L$5</formula>
    </cfRule>
  </conditionalFormatting>
  <conditionalFormatting sqref="D20">
    <cfRule type="cellIs" dxfId="10" priority="7" stopIfTrue="1" operator="equal">
      <formula>"menor que la meta"</formula>
    </cfRule>
    <cfRule type="cellIs" dxfId="9" priority="8" stopIfTrue="1" operator="equal">
      <formula>"mayor que la meta"</formula>
    </cfRule>
  </conditionalFormatting>
  <conditionalFormatting sqref="C23:D25 C36:D43 D26 C28:D34 C27">
    <cfRule type="expression" dxfId="8" priority="4" stopIfTrue="1">
      <formula>OR($F23=$L$3,$F23=$L$2)</formula>
    </cfRule>
    <cfRule type="expression" dxfId="7" priority="5" stopIfTrue="1">
      <formula>$F23=$L$4</formula>
    </cfRule>
    <cfRule type="expression" dxfId="6" priority="6" stopIfTrue="1">
      <formula>$F23=$L$5</formula>
    </cfRule>
  </conditionalFormatting>
  <conditionalFormatting sqref="C26">
    <cfRule type="expression" dxfId="5" priority="17" stopIfTrue="1">
      <formula>OR($F27=$L$3,$F27=$L$2)</formula>
    </cfRule>
    <cfRule type="expression" dxfId="4" priority="18" stopIfTrue="1">
      <formula>$F27=$L$4</formula>
    </cfRule>
    <cfRule type="expression" dxfId="3" priority="19" stopIfTrue="1">
      <formula>$F27=$L$5</formula>
    </cfRule>
  </conditionalFormatting>
  <conditionalFormatting sqref="D27">
    <cfRule type="expression" dxfId="2" priority="1" stopIfTrue="1">
      <formula>OR($F27=$L$3,$F27=$L$2)</formula>
    </cfRule>
    <cfRule type="expression" dxfId="1" priority="2" stopIfTrue="1">
      <formula>$F27=$L$4</formula>
    </cfRule>
    <cfRule type="expression" dxfId="0"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Book,Normal"&amp;8Código:IM-MGP-13&amp;C&amp;"Futura Std Book,Normal"&amp;8Versión 00
COPIA CONTROLADA&amp;R&amp;"Futura Std Book,Normal"&amp;8Página &amp;P de &amp;N</oddFoot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59"/>
  <sheetViews>
    <sheetView topLeftCell="A5" zoomScale="80" zoomScaleNormal="80" workbookViewId="0">
      <selection activeCell="F21" sqref="F21"/>
    </sheetView>
  </sheetViews>
  <sheetFormatPr baseColWidth="10" defaultRowHeight="12.75" x14ac:dyDescent="0.2"/>
  <cols>
    <col min="1" max="1" width="3.7109375" style="76" customWidth="1"/>
    <col min="2" max="2" width="11.42578125" style="76"/>
    <col min="3" max="3" width="28.5703125" style="77" customWidth="1"/>
    <col min="4" max="4" width="11.42578125" style="76"/>
    <col min="5" max="6" width="15.7109375" style="76" customWidth="1"/>
    <col min="7" max="7" width="21.28515625" style="77" customWidth="1"/>
    <col min="8" max="8" width="9.85546875" style="77" bestFit="1" customWidth="1"/>
    <col min="9" max="9" width="16" style="76" customWidth="1"/>
    <col min="10" max="10" width="59.42578125" style="77" customWidth="1"/>
    <col min="11" max="16384" width="11.42578125" style="76"/>
  </cols>
  <sheetData>
    <row r="2" spans="2:10" ht="21" customHeight="1" x14ac:dyDescent="0.2">
      <c r="B2" s="160" t="s">
        <v>79</v>
      </c>
      <c r="C2" s="161"/>
      <c r="D2" s="161"/>
      <c r="E2" s="161"/>
      <c r="F2" s="161"/>
      <c r="G2" s="161"/>
      <c r="H2" s="161"/>
      <c r="I2" s="161"/>
      <c r="J2" s="162"/>
    </row>
    <row r="3" spans="2:10" ht="21" customHeight="1" x14ac:dyDescent="0.2">
      <c r="B3" s="163"/>
      <c r="C3" s="164"/>
      <c r="D3" s="164"/>
      <c r="E3" s="164"/>
      <c r="F3" s="164"/>
      <c r="G3" s="164"/>
      <c r="H3" s="164"/>
      <c r="I3" s="164"/>
      <c r="J3" s="165"/>
    </row>
    <row r="4" spans="2:10" ht="21" customHeight="1" x14ac:dyDescent="0.2">
      <c r="B4" s="166"/>
      <c r="C4" s="167"/>
      <c r="D4" s="167"/>
      <c r="E4" s="167"/>
      <c r="F4" s="167"/>
      <c r="G4" s="167"/>
      <c r="H4" s="167"/>
      <c r="I4" s="167"/>
      <c r="J4" s="168"/>
    </row>
    <row r="5" spans="2:10" ht="75" x14ac:dyDescent="0.2">
      <c r="B5" s="80" t="s">
        <v>60</v>
      </c>
      <c r="C5" s="79" t="s">
        <v>61</v>
      </c>
      <c r="D5" s="79" t="s">
        <v>62</v>
      </c>
      <c r="E5" s="79" t="s">
        <v>76</v>
      </c>
      <c r="F5" s="79" t="s">
        <v>184</v>
      </c>
      <c r="G5" s="79" t="s">
        <v>63</v>
      </c>
      <c r="H5" s="79" t="s">
        <v>64</v>
      </c>
      <c r="I5" s="79" t="s">
        <v>65</v>
      </c>
      <c r="J5" s="78" t="s">
        <v>80</v>
      </c>
    </row>
    <row r="6" spans="2:10" ht="76.5" hidden="1" x14ac:dyDescent="0.2">
      <c r="B6" s="101" t="s">
        <v>209</v>
      </c>
      <c r="C6" s="101" t="s">
        <v>210</v>
      </c>
      <c r="D6" s="102">
        <v>43244</v>
      </c>
      <c r="E6" s="102">
        <v>43271</v>
      </c>
      <c r="F6" s="170">
        <f>NETWORKDAYS.INTL(D6,E6,1,Rangos!B13:B34)</f>
        <v>18</v>
      </c>
      <c r="G6" s="101" t="s">
        <v>211</v>
      </c>
      <c r="H6" s="101" t="s">
        <v>212</v>
      </c>
      <c r="I6" s="105">
        <v>1636736000</v>
      </c>
      <c r="J6" s="106"/>
    </row>
    <row r="7" spans="2:10" ht="76.5" hidden="1" x14ac:dyDescent="0.2">
      <c r="B7" s="101" t="s">
        <v>213</v>
      </c>
      <c r="C7" s="101" t="s">
        <v>214</v>
      </c>
      <c r="D7" s="102">
        <v>43244</v>
      </c>
      <c r="E7" s="102">
        <v>43269</v>
      </c>
      <c r="F7" s="170">
        <f>NETWORKDAYS.INTL(D7,E7,1,Rangos!B14:B35)</f>
        <v>16</v>
      </c>
      <c r="G7" s="101" t="s">
        <v>211</v>
      </c>
      <c r="H7" s="101" t="s">
        <v>212</v>
      </c>
      <c r="I7" s="105">
        <v>258330000</v>
      </c>
      <c r="J7" s="106"/>
    </row>
    <row r="8" spans="2:10" ht="114.75" hidden="1" x14ac:dyDescent="0.2">
      <c r="B8" s="101" t="s">
        <v>215</v>
      </c>
      <c r="C8" s="101" t="s">
        <v>216</v>
      </c>
      <c r="D8" s="102">
        <v>43244</v>
      </c>
      <c r="E8" s="102">
        <v>43291</v>
      </c>
      <c r="F8" s="170">
        <f>NETWORKDAYS.INTL(D8,E8,1,Rangos!B15:B36)</f>
        <v>31</v>
      </c>
      <c r="G8" s="101" t="s">
        <v>211</v>
      </c>
      <c r="H8" s="101" t="s">
        <v>217</v>
      </c>
      <c r="I8" s="105">
        <v>153180065</v>
      </c>
      <c r="J8" s="106"/>
    </row>
    <row r="9" spans="2:10" ht="102" x14ac:dyDescent="0.2">
      <c r="B9" s="101" t="s">
        <v>219</v>
      </c>
      <c r="C9" s="101" t="s">
        <v>220</v>
      </c>
      <c r="D9" s="102">
        <v>43272</v>
      </c>
      <c r="E9" s="102">
        <v>43294</v>
      </c>
      <c r="F9" s="170">
        <f>NETWORKDAYS.INTL(D9,E9,1,Rangos!B16:B37)</f>
        <v>16</v>
      </c>
      <c r="G9" s="101" t="s">
        <v>218</v>
      </c>
      <c r="H9" s="101" t="s">
        <v>90</v>
      </c>
      <c r="I9" s="105">
        <v>650328129</v>
      </c>
      <c r="J9" s="106"/>
    </row>
    <row r="10" spans="2:10" ht="102" x14ac:dyDescent="0.2">
      <c r="B10" s="101" t="s">
        <v>221</v>
      </c>
      <c r="C10" s="101" t="s">
        <v>222</v>
      </c>
      <c r="D10" s="102">
        <v>43272</v>
      </c>
      <c r="E10" s="102">
        <v>43325</v>
      </c>
      <c r="F10" s="170">
        <f>NETWORKDAYS.INTL(D10,E10,1,Rangos!B17:B38)</f>
        <v>35</v>
      </c>
      <c r="G10" s="101" t="s">
        <v>218</v>
      </c>
      <c r="H10" s="101" t="s">
        <v>90</v>
      </c>
      <c r="I10" s="105">
        <v>150200807</v>
      </c>
      <c r="J10" s="106" t="s">
        <v>223</v>
      </c>
    </row>
    <row r="11" spans="2:10" ht="15.95" hidden="1" customHeight="1" x14ac:dyDescent="0.2">
      <c r="B11" s="86" t="s">
        <v>81</v>
      </c>
      <c r="C11" s="87" t="s">
        <v>82</v>
      </c>
      <c r="D11" s="102">
        <v>43402</v>
      </c>
      <c r="E11" s="102">
        <v>43411</v>
      </c>
      <c r="F11" s="171">
        <f>NETWORKDAYS.INTL(D11,E11,1,Rangos!B18:B39)</f>
        <v>7</v>
      </c>
      <c r="G11" s="85" t="s">
        <v>83</v>
      </c>
      <c r="H11" s="85" t="s">
        <v>84</v>
      </c>
      <c r="I11" s="88">
        <v>108280000</v>
      </c>
      <c r="J11" s="91"/>
    </row>
    <row r="12" spans="2:10" ht="15.95" hidden="1" customHeight="1" x14ac:dyDescent="0.2">
      <c r="B12" s="86" t="s">
        <v>88</v>
      </c>
      <c r="C12" s="86" t="s">
        <v>89</v>
      </c>
      <c r="D12" s="102">
        <v>43314</v>
      </c>
      <c r="E12" s="102">
        <v>43347</v>
      </c>
      <c r="F12" s="170">
        <f>NETWORKDAYS.INTL(D12,E12,1,Rangos!B21:B42)</f>
        <v>22</v>
      </c>
      <c r="G12" s="85" t="s">
        <v>83</v>
      </c>
      <c r="H12" s="94" t="s">
        <v>194</v>
      </c>
      <c r="I12" s="90">
        <v>404522958</v>
      </c>
      <c r="J12" s="93" t="s">
        <v>196</v>
      </c>
    </row>
    <row r="13" spans="2:10" ht="15.95" hidden="1" customHeight="1" x14ac:dyDescent="0.2">
      <c r="B13" s="86" t="s">
        <v>91</v>
      </c>
      <c r="C13" s="86" t="s">
        <v>92</v>
      </c>
      <c r="D13" s="102">
        <v>43402</v>
      </c>
      <c r="E13" s="102">
        <v>43410</v>
      </c>
      <c r="F13" s="172">
        <f>NETWORKDAYS.INTL(D13,E13,1,Rangos!B22:B43)</f>
        <v>6</v>
      </c>
      <c r="G13" s="85" t="s">
        <v>83</v>
      </c>
      <c r="H13" s="86" t="s">
        <v>85</v>
      </c>
      <c r="I13" s="90">
        <v>189458906</v>
      </c>
      <c r="J13" s="91"/>
    </row>
    <row r="14" spans="2:10" ht="38.25" hidden="1" x14ac:dyDescent="0.2">
      <c r="B14" s="169" t="s">
        <v>93</v>
      </c>
      <c r="C14" s="169" t="s">
        <v>94</v>
      </c>
      <c r="D14" s="102">
        <v>43402</v>
      </c>
      <c r="E14" s="102" t="s">
        <v>225</v>
      </c>
      <c r="F14" s="173"/>
      <c r="G14" s="98" t="s">
        <v>83</v>
      </c>
      <c r="H14" s="96" t="s">
        <v>85</v>
      </c>
      <c r="I14" s="99">
        <v>134214562</v>
      </c>
      <c r="J14" s="100" t="s">
        <v>185</v>
      </c>
    </row>
    <row r="15" spans="2:10" ht="15.75" hidden="1" customHeight="1" x14ac:dyDescent="0.2">
      <c r="B15" s="169" t="s">
        <v>95</v>
      </c>
      <c r="C15" s="169" t="s">
        <v>96</v>
      </c>
      <c r="D15" s="102">
        <v>43402</v>
      </c>
      <c r="E15" s="102" t="s">
        <v>225</v>
      </c>
      <c r="F15" s="173"/>
      <c r="G15" s="98" t="s">
        <v>83</v>
      </c>
      <c r="H15" s="96" t="s">
        <v>87</v>
      </c>
      <c r="I15" s="99">
        <v>189458906</v>
      </c>
      <c r="J15" s="100" t="s">
        <v>195</v>
      </c>
    </row>
    <row r="16" spans="2:10" ht="15.95" hidden="1" customHeight="1" x14ac:dyDescent="0.2">
      <c r="B16" s="86" t="s">
        <v>97</v>
      </c>
      <c r="C16" s="86" t="s">
        <v>98</v>
      </c>
      <c r="D16" s="102">
        <v>43402</v>
      </c>
      <c r="E16" s="102">
        <v>43410</v>
      </c>
      <c r="F16" s="172">
        <f>NETWORKDAYS.INTL(D16,E16,1,Rangos!B25:B46)</f>
        <v>6</v>
      </c>
      <c r="G16" s="85" t="s">
        <v>83</v>
      </c>
      <c r="H16" s="86" t="s">
        <v>85</v>
      </c>
      <c r="I16" s="90">
        <v>131847959</v>
      </c>
      <c r="J16" s="92"/>
    </row>
    <row r="17" spans="2:10" ht="24" hidden="1" customHeight="1" x14ac:dyDescent="0.2">
      <c r="B17" s="86" t="s">
        <v>99</v>
      </c>
      <c r="C17" s="87" t="s">
        <v>100</v>
      </c>
      <c r="D17" s="102">
        <v>43361</v>
      </c>
      <c r="E17" s="102">
        <v>43382</v>
      </c>
      <c r="F17" s="170">
        <f>NETWORKDAYS.INTL(D17,E17,1,Rangos!B26:B47)</f>
        <v>16</v>
      </c>
      <c r="G17" s="85" t="s">
        <v>83</v>
      </c>
      <c r="H17" s="87" t="s">
        <v>84</v>
      </c>
      <c r="I17" s="89">
        <v>147706667</v>
      </c>
      <c r="J17" s="91" t="s">
        <v>190</v>
      </c>
    </row>
    <row r="18" spans="2:10" ht="15.95" hidden="1" customHeight="1" x14ac:dyDescent="0.2">
      <c r="B18" s="86" t="s">
        <v>101</v>
      </c>
      <c r="C18" s="86" t="s">
        <v>102</v>
      </c>
      <c r="D18" s="102">
        <v>43393</v>
      </c>
      <c r="E18" s="102">
        <v>43406</v>
      </c>
      <c r="F18" s="170">
        <f>NETWORKDAYS.INTL(D18,E18,1,Rangos!B27:B48)</f>
        <v>10</v>
      </c>
      <c r="G18" s="85" t="s">
        <v>83</v>
      </c>
      <c r="H18" s="86" t="s">
        <v>85</v>
      </c>
      <c r="I18" s="90">
        <v>118942443</v>
      </c>
      <c r="J18" s="93" t="s">
        <v>197</v>
      </c>
    </row>
    <row r="19" spans="2:10" ht="15.95" hidden="1" customHeight="1" x14ac:dyDescent="0.2">
      <c r="B19" s="86" t="s">
        <v>103</v>
      </c>
      <c r="C19" s="86" t="s">
        <v>104</v>
      </c>
      <c r="D19" s="102">
        <v>43378</v>
      </c>
      <c r="E19" s="102">
        <v>43405</v>
      </c>
      <c r="F19" s="170">
        <f>NETWORKDAYS.INTL(D19,E19,1,Rangos!B29:B50)</f>
        <v>19</v>
      </c>
      <c r="G19" s="85" t="s">
        <v>83</v>
      </c>
      <c r="H19" s="86" t="s">
        <v>85</v>
      </c>
      <c r="I19" s="90">
        <v>134426797</v>
      </c>
      <c r="J19" s="91" t="s">
        <v>187</v>
      </c>
    </row>
    <row r="20" spans="2:10" ht="15.95" hidden="1" customHeight="1" x14ac:dyDescent="0.2">
      <c r="B20" s="86" t="s">
        <v>105</v>
      </c>
      <c r="C20" s="86" t="s">
        <v>106</v>
      </c>
      <c r="D20" s="102">
        <v>43298</v>
      </c>
      <c r="E20" s="102">
        <v>43321</v>
      </c>
      <c r="F20" s="170">
        <f>NETWORKDAYS.INTL(D20,E20,1,Rangos!B31:B52)</f>
        <v>16</v>
      </c>
      <c r="G20" s="85" t="s">
        <v>83</v>
      </c>
      <c r="H20" s="86" t="s">
        <v>90</v>
      </c>
      <c r="I20" s="90">
        <v>46161183</v>
      </c>
      <c r="J20" s="91" t="s">
        <v>188</v>
      </c>
    </row>
    <row r="21" spans="2:10" ht="61.5" customHeight="1" x14ac:dyDescent="0.2">
      <c r="B21" s="86" t="s">
        <v>107</v>
      </c>
      <c r="C21" s="86" t="s">
        <v>108</v>
      </c>
      <c r="D21" s="102">
        <v>43272</v>
      </c>
      <c r="E21" s="102">
        <v>43356</v>
      </c>
      <c r="F21" s="170">
        <f>NETWORKDAYS.INTL(D21,E21,1,Rangos!B32:B53)</f>
        <v>58</v>
      </c>
      <c r="G21" s="85" t="s">
        <v>83</v>
      </c>
      <c r="H21" s="86" t="s">
        <v>90</v>
      </c>
      <c r="I21" s="90">
        <v>425132290</v>
      </c>
      <c r="J21" s="93" t="s">
        <v>198</v>
      </c>
    </row>
    <row r="22" spans="2:10" ht="15.95" customHeight="1" x14ac:dyDescent="0.2">
      <c r="B22" s="86" t="s">
        <v>109</v>
      </c>
      <c r="C22" s="86" t="s">
        <v>110</v>
      </c>
      <c r="D22" s="102">
        <v>43272</v>
      </c>
      <c r="E22" s="102">
        <v>43290</v>
      </c>
      <c r="F22" s="170">
        <f>NETWORKDAYS.INTL(D22,E22,1,Rangos!B33:B54)</f>
        <v>13</v>
      </c>
      <c r="G22" s="85" t="s">
        <v>83</v>
      </c>
      <c r="H22" s="86" t="s">
        <v>111</v>
      </c>
      <c r="I22" s="90">
        <v>258380495</v>
      </c>
      <c r="J22" s="93" t="s">
        <v>201</v>
      </c>
    </row>
    <row r="23" spans="2:10" ht="15.95" hidden="1" customHeight="1" x14ac:dyDescent="0.2">
      <c r="B23" s="86" t="s">
        <v>112</v>
      </c>
      <c r="C23" s="86" t="s">
        <v>113</v>
      </c>
      <c r="D23" s="102">
        <v>43361</v>
      </c>
      <c r="E23" s="102">
        <v>43392</v>
      </c>
      <c r="F23" s="170">
        <f>NETWORKDAYS.INTL(D23,E23,1,Rangos!B35:B56)</f>
        <v>23</v>
      </c>
      <c r="G23" s="85" t="s">
        <v>83</v>
      </c>
      <c r="H23" s="86" t="s">
        <v>90</v>
      </c>
      <c r="I23" s="90">
        <v>209385220</v>
      </c>
      <c r="J23" s="93" t="s">
        <v>199</v>
      </c>
    </row>
    <row r="24" spans="2:10" ht="15.95" hidden="1" customHeight="1" x14ac:dyDescent="0.2">
      <c r="B24" s="86" t="s">
        <v>114</v>
      </c>
      <c r="C24" s="86" t="s">
        <v>115</v>
      </c>
      <c r="D24" s="102">
        <v>43292</v>
      </c>
      <c r="E24" s="102">
        <v>43307</v>
      </c>
      <c r="F24" s="170">
        <f>NETWORKDAYS.INTL(D24,E24,1,Rangos!B36:B57)</f>
        <v>12</v>
      </c>
      <c r="G24" s="85" t="s">
        <v>83</v>
      </c>
      <c r="H24" s="86" t="s">
        <v>85</v>
      </c>
      <c r="I24" s="90">
        <v>637284194</v>
      </c>
      <c r="J24" s="93" t="s">
        <v>204</v>
      </c>
    </row>
    <row r="25" spans="2:10" ht="15.95" hidden="1" customHeight="1" x14ac:dyDescent="0.2">
      <c r="B25" s="86" t="s">
        <v>116</v>
      </c>
      <c r="C25" s="86" t="s">
        <v>117</v>
      </c>
      <c r="D25" s="102">
        <v>43292</v>
      </c>
      <c r="E25" s="102">
        <v>43304</v>
      </c>
      <c r="F25" s="170">
        <f>NETWORKDAYS.INTL(D25,E25,1,Rangos!B37:B58)</f>
        <v>9</v>
      </c>
      <c r="G25" s="85" t="s">
        <v>83</v>
      </c>
      <c r="H25" s="86" t="s">
        <v>111</v>
      </c>
      <c r="I25" s="90">
        <v>650043000</v>
      </c>
      <c r="J25" s="93" t="s">
        <v>201</v>
      </c>
    </row>
    <row r="26" spans="2:10" ht="15.95" hidden="1" customHeight="1" x14ac:dyDescent="0.2">
      <c r="B26" s="86" t="s">
        <v>118</v>
      </c>
      <c r="C26" s="86" t="s">
        <v>119</v>
      </c>
      <c r="D26" s="102">
        <v>43402</v>
      </c>
      <c r="E26" s="102">
        <v>43412</v>
      </c>
      <c r="F26" s="170">
        <f>NETWORKDAYS.INTL(D26,E26,1,Rangos!B38:B59)</f>
        <v>9</v>
      </c>
      <c r="G26" s="85" t="s">
        <v>83</v>
      </c>
      <c r="H26" s="86" t="s">
        <v>85</v>
      </c>
      <c r="I26" s="90">
        <v>107837312</v>
      </c>
      <c r="J26" s="92" t="s">
        <v>203</v>
      </c>
    </row>
    <row r="27" spans="2:10" ht="15.95" hidden="1" customHeight="1" x14ac:dyDescent="0.2">
      <c r="B27" s="86" t="s">
        <v>120</v>
      </c>
      <c r="C27" s="86" t="s">
        <v>121</v>
      </c>
      <c r="D27" s="102">
        <v>43393</v>
      </c>
      <c r="E27" s="102">
        <v>43405</v>
      </c>
      <c r="F27" s="170">
        <f>NETWORKDAYS.INTL(D27,E27,1,Rangos!B39:B60)</f>
        <v>9</v>
      </c>
      <c r="G27" s="85" t="s">
        <v>83</v>
      </c>
      <c r="H27" s="86" t="s">
        <v>85</v>
      </c>
      <c r="I27" s="90">
        <v>172022897</v>
      </c>
      <c r="J27" s="92" t="s">
        <v>207</v>
      </c>
    </row>
    <row r="28" spans="2:10" ht="47.25" hidden="1" customHeight="1" x14ac:dyDescent="0.2">
      <c r="B28" s="86" t="s">
        <v>122</v>
      </c>
      <c r="C28" s="86" t="s">
        <v>123</v>
      </c>
      <c r="D28" s="102">
        <v>43402</v>
      </c>
      <c r="E28" s="102">
        <v>43462</v>
      </c>
      <c r="F28" s="170">
        <f>NETWORKDAYS.INTL(D28,E28,1,Rangos!B40:B61)</f>
        <v>45</v>
      </c>
      <c r="G28" s="85" t="s">
        <v>83</v>
      </c>
      <c r="H28" s="86" t="s">
        <v>85</v>
      </c>
      <c r="I28" s="90">
        <v>45433964</v>
      </c>
      <c r="J28" s="91" t="s">
        <v>189</v>
      </c>
    </row>
    <row r="29" spans="2:10" ht="38.25" hidden="1" x14ac:dyDescent="0.2">
      <c r="B29" s="86" t="s">
        <v>124</v>
      </c>
      <c r="C29" s="86" t="s">
        <v>125</v>
      </c>
      <c r="D29" s="102">
        <v>43292</v>
      </c>
      <c r="E29" s="102">
        <v>43334</v>
      </c>
      <c r="F29" s="170">
        <f>NETWORKDAYS.INTL(D29,E29,1,Rangos!B41:B62)</f>
        <v>31</v>
      </c>
      <c r="G29" s="85" t="s">
        <v>83</v>
      </c>
      <c r="H29" s="86" t="s">
        <v>126</v>
      </c>
      <c r="I29" s="90">
        <v>7826133</v>
      </c>
      <c r="J29" s="91" t="s">
        <v>191</v>
      </c>
    </row>
    <row r="30" spans="2:10" ht="38.25" hidden="1" x14ac:dyDescent="0.2">
      <c r="B30" s="86" t="s">
        <v>127</v>
      </c>
      <c r="C30" s="86" t="s">
        <v>128</v>
      </c>
      <c r="D30" s="102">
        <v>43314</v>
      </c>
      <c r="E30" s="102">
        <v>43346</v>
      </c>
      <c r="F30" s="170">
        <f>NETWORKDAYS.INTL(D30,E30,1,Rangos!B42:B63)</f>
        <v>23</v>
      </c>
      <c r="G30" s="85" t="s">
        <v>83</v>
      </c>
      <c r="H30" s="86" t="s">
        <v>90</v>
      </c>
      <c r="I30" s="90">
        <v>178076220</v>
      </c>
      <c r="J30" s="93" t="s">
        <v>200</v>
      </c>
    </row>
    <row r="31" spans="2:10" ht="25.5" hidden="1" x14ac:dyDescent="0.2">
      <c r="B31" s="86" t="s">
        <v>129</v>
      </c>
      <c r="C31" s="86" t="s">
        <v>130</v>
      </c>
      <c r="D31" s="102">
        <v>43314</v>
      </c>
      <c r="E31" s="102">
        <v>43328</v>
      </c>
      <c r="F31" s="170">
        <f>NETWORKDAYS.INTL(D31,E31,1,Rangos!B43:B64)</f>
        <v>11</v>
      </c>
      <c r="G31" s="85" t="s">
        <v>83</v>
      </c>
      <c r="H31" s="86" t="s">
        <v>84</v>
      </c>
      <c r="I31" s="90">
        <v>168857600</v>
      </c>
      <c r="J31" s="93" t="s">
        <v>202</v>
      </c>
    </row>
    <row r="32" spans="2:10" ht="25.5" hidden="1" x14ac:dyDescent="0.2">
      <c r="B32" s="86" t="s">
        <v>131</v>
      </c>
      <c r="C32" s="86" t="s">
        <v>132</v>
      </c>
      <c r="D32" s="102">
        <v>43402</v>
      </c>
      <c r="E32" s="102">
        <v>43465</v>
      </c>
      <c r="F32" s="170">
        <f>NETWORKDAYS.INTL(D32,E32,1,Rangos!B44:B65)</f>
        <v>46</v>
      </c>
      <c r="G32" s="85" t="s">
        <v>83</v>
      </c>
      <c r="H32" s="86" t="s">
        <v>85</v>
      </c>
      <c r="I32" s="90">
        <v>19450430</v>
      </c>
      <c r="J32" s="93" t="s">
        <v>192</v>
      </c>
    </row>
    <row r="33" spans="2:10" ht="25.5" hidden="1" x14ac:dyDescent="0.2">
      <c r="B33" s="86" t="s">
        <v>133</v>
      </c>
      <c r="C33" s="86" t="s">
        <v>134</v>
      </c>
      <c r="D33" s="102">
        <v>43361</v>
      </c>
      <c r="E33" s="102">
        <v>43382</v>
      </c>
      <c r="F33" s="170">
        <f>NETWORKDAYS.INTL(D33,E33,1,Rangos!B46:B67)</f>
        <v>16</v>
      </c>
      <c r="G33" s="85" t="s">
        <v>83</v>
      </c>
      <c r="H33" s="86" t="s">
        <v>87</v>
      </c>
      <c r="I33" s="90">
        <v>53033333</v>
      </c>
      <c r="J33" s="93" t="s">
        <v>190</v>
      </c>
    </row>
    <row r="34" spans="2:10" ht="38.25" hidden="1" x14ac:dyDescent="0.2">
      <c r="B34" s="86" t="s">
        <v>135</v>
      </c>
      <c r="C34" s="86" t="s">
        <v>136</v>
      </c>
      <c r="D34" s="102">
        <v>43361</v>
      </c>
      <c r="E34" s="102">
        <v>43376</v>
      </c>
      <c r="F34" s="170">
        <f>NETWORKDAYS.INTL(D34,E34,1,Rangos!B47:B68)</f>
        <v>12</v>
      </c>
      <c r="G34" s="85" t="s">
        <v>83</v>
      </c>
      <c r="H34" s="86" t="s">
        <v>85</v>
      </c>
      <c r="I34" s="90">
        <v>316554772</v>
      </c>
      <c r="J34" s="93" t="s">
        <v>193</v>
      </c>
    </row>
    <row r="35" spans="2:10" ht="25.5" x14ac:dyDescent="0.2">
      <c r="B35" s="96" t="s">
        <v>137</v>
      </c>
      <c r="C35" s="96" t="s">
        <v>138</v>
      </c>
      <c r="D35" s="102"/>
      <c r="E35" s="102"/>
      <c r="F35" s="97"/>
      <c r="G35" s="98" t="s">
        <v>83</v>
      </c>
      <c r="H35" s="96" t="s">
        <v>85</v>
      </c>
      <c r="I35" s="99">
        <v>802366468</v>
      </c>
      <c r="J35" s="100" t="s">
        <v>205</v>
      </c>
    </row>
    <row r="36" spans="2:10" ht="25.5" hidden="1" x14ac:dyDescent="0.2">
      <c r="B36" s="86" t="s">
        <v>139</v>
      </c>
      <c r="C36" s="86" t="s">
        <v>140</v>
      </c>
      <c r="D36" s="102">
        <v>43361</v>
      </c>
      <c r="E36" s="102">
        <v>43392</v>
      </c>
      <c r="F36" s="170">
        <f>NETWORKDAYS.INTL(D36,E36,1,Rangos!B49:B70)</f>
        <v>24</v>
      </c>
      <c r="G36" s="85" t="s">
        <v>83</v>
      </c>
      <c r="H36" s="86" t="s">
        <v>86</v>
      </c>
      <c r="I36" s="90">
        <v>111000000</v>
      </c>
      <c r="J36" s="91" t="s">
        <v>190</v>
      </c>
    </row>
    <row r="37" spans="2:10" ht="25.5" hidden="1" x14ac:dyDescent="0.2">
      <c r="B37" s="86" t="s">
        <v>141</v>
      </c>
      <c r="C37" s="86" t="s">
        <v>142</v>
      </c>
      <c r="D37" s="102">
        <v>43378</v>
      </c>
      <c r="E37" s="102">
        <v>43384</v>
      </c>
      <c r="F37" s="171">
        <f>NETWORKDAYS.INTL(D37,E37,1,Rangos!B50:B71)</f>
        <v>5</v>
      </c>
      <c r="G37" s="85" t="s">
        <v>83</v>
      </c>
      <c r="H37" s="86" t="s">
        <v>85</v>
      </c>
      <c r="I37" s="90">
        <v>154724333</v>
      </c>
      <c r="J37" s="91"/>
    </row>
    <row r="38" spans="2:10" ht="25.5" hidden="1" x14ac:dyDescent="0.2">
      <c r="B38" s="86" t="s">
        <v>143</v>
      </c>
      <c r="C38" s="86" t="s">
        <v>144</v>
      </c>
      <c r="D38" s="102">
        <v>43361</v>
      </c>
      <c r="E38" s="102">
        <v>43368</v>
      </c>
      <c r="F38" s="172">
        <f>NETWORKDAYS.INTL(D38,E38,1,Rangos!B51:B72)</f>
        <v>6</v>
      </c>
      <c r="G38" s="85" t="s">
        <v>83</v>
      </c>
      <c r="H38" s="86" t="s">
        <v>85</v>
      </c>
      <c r="I38" s="90">
        <v>61674827</v>
      </c>
      <c r="J38" s="91"/>
    </row>
    <row r="39" spans="2:10" ht="89.25" hidden="1" x14ac:dyDescent="0.2">
      <c r="B39" s="86" t="s">
        <v>145</v>
      </c>
      <c r="C39" s="86" t="s">
        <v>146</v>
      </c>
      <c r="D39" s="102">
        <v>43378</v>
      </c>
      <c r="E39" s="102">
        <v>43430</v>
      </c>
      <c r="F39" s="170">
        <f>NETWORKDAYS.INTL(D39,E39,1,Rangos!B52:B73)</f>
        <v>37</v>
      </c>
      <c r="G39" s="85" t="s">
        <v>83</v>
      </c>
      <c r="H39" s="86" t="s">
        <v>147</v>
      </c>
      <c r="I39" s="90">
        <v>859419707</v>
      </c>
      <c r="J39" s="91" t="s">
        <v>186</v>
      </c>
    </row>
    <row r="40" spans="2:10" ht="25.5" hidden="1" x14ac:dyDescent="0.2">
      <c r="B40" s="86" t="s">
        <v>148</v>
      </c>
      <c r="C40" s="86" t="s">
        <v>149</v>
      </c>
      <c r="D40" s="102">
        <v>43378</v>
      </c>
      <c r="E40" s="102">
        <v>43424</v>
      </c>
      <c r="F40" s="170">
        <f>NETWORKDAYS.INTL(D40,E40,1,Rangos!B53:B74)</f>
        <v>33</v>
      </c>
      <c r="G40" s="85" t="s">
        <v>83</v>
      </c>
      <c r="H40" s="86" t="s">
        <v>85</v>
      </c>
      <c r="I40" s="90">
        <v>273493500</v>
      </c>
      <c r="J40" s="93" t="s">
        <v>206</v>
      </c>
    </row>
    <row r="52" spans="2:10" ht="75" x14ac:dyDescent="0.2">
      <c r="B52" s="80" t="s">
        <v>60</v>
      </c>
      <c r="C52" s="79" t="s">
        <v>61</v>
      </c>
      <c r="D52" s="79" t="s">
        <v>62</v>
      </c>
      <c r="E52" s="79" t="s">
        <v>76</v>
      </c>
      <c r="F52" s="79" t="s">
        <v>208</v>
      </c>
      <c r="G52" s="79" t="s">
        <v>63</v>
      </c>
      <c r="H52" s="79" t="s">
        <v>64</v>
      </c>
      <c r="I52" s="79" t="s">
        <v>65</v>
      </c>
      <c r="J52" s="78" t="s">
        <v>80</v>
      </c>
    </row>
    <row r="53" spans="2:10" ht="76.5" x14ac:dyDescent="0.2">
      <c r="B53" s="101" t="s">
        <v>209</v>
      </c>
      <c r="C53" s="101" t="s">
        <v>210</v>
      </c>
      <c r="D53" s="102">
        <v>43244</v>
      </c>
      <c r="E53" s="103">
        <v>43271</v>
      </c>
      <c r="F53" s="104">
        <v>18</v>
      </c>
      <c r="G53" s="101" t="s">
        <v>211</v>
      </c>
      <c r="H53" s="101" t="s">
        <v>212</v>
      </c>
      <c r="I53" s="105">
        <v>1636736000</v>
      </c>
      <c r="J53" s="106"/>
    </row>
    <row r="54" spans="2:10" ht="76.5" x14ac:dyDescent="0.2">
      <c r="B54" s="101" t="s">
        <v>213</v>
      </c>
      <c r="C54" s="101" t="s">
        <v>214</v>
      </c>
      <c r="D54" s="102">
        <v>43244</v>
      </c>
      <c r="E54" s="103">
        <v>43269</v>
      </c>
      <c r="F54" s="104">
        <v>16</v>
      </c>
      <c r="G54" s="101" t="s">
        <v>211</v>
      </c>
      <c r="H54" s="101" t="s">
        <v>212</v>
      </c>
      <c r="I54" s="105">
        <v>258330000</v>
      </c>
      <c r="J54" s="106"/>
    </row>
    <row r="55" spans="2:10" ht="114.75" x14ac:dyDescent="0.2">
      <c r="B55" s="101" t="s">
        <v>215</v>
      </c>
      <c r="C55" s="101" t="s">
        <v>216</v>
      </c>
      <c r="D55" s="102">
        <v>43244</v>
      </c>
      <c r="E55" s="103">
        <v>43291</v>
      </c>
      <c r="F55" s="104">
        <v>31</v>
      </c>
      <c r="G55" s="101" t="s">
        <v>211</v>
      </c>
      <c r="H55" s="101" t="s">
        <v>217</v>
      </c>
      <c r="I55" s="105">
        <v>153180065</v>
      </c>
      <c r="J55" s="106"/>
    </row>
    <row r="56" spans="2:10" ht="76.5" x14ac:dyDescent="0.2">
      <c r="B56" s="101" t="s">
        <v>109</v>
      </c>
      <c r="C56" s="101" t="s">
        <v>110</v>
      </c>
      <c r="D56" s="102">
        <v>43272</v>
      </c>
      <c r="E56" s="103">
        <v>43290</v>
      </c>
      <c r="F56" s="104">
        <v>12</v>
      </c>
      <c r="G56" s="101" t="s">
        <v>218</v>
      </c>
      <c r="H56" s="101" t="s">
        <v>111</v>
      </c>
      <c r="I56" s="105">
        <v>258380495</v>
      </c>
      <c r="J56" s="106"/>
    </row>
    <row r="57" spans="2:10" ht="102" x14ac:dyDescent="0.2">
      <c r="B57" s="101" t="s">
        <v>219</v>
      </c>
      <c r="C57" s="101" t="s">
        <v>220</v>
      </c>
      <c r="D57" s="102">
        <v>43272</v>
      </c>
      <c r="E57" s="103">
        <v>43294</v>
      </c>
      <c r="F57" s="104">
        <v>16</v>
      </c>
      <c r="G57" s="101" t="s">
        <v>218</v>
      </c>
      <c r="H57" s="101" t="s">
        <v>90</v>
      </c>
      <c r="I57" s="105">
        <v>650328129</v>
      </c>
      <c r="J57" s="106"/>
    </row>
    <row r="58" spans="2:10" ht="102" x14ac:dyDescent="0.2">
      <c r="B58" s="101" t="s">
        <v>221</v>
      </c>
      <c r="C58" s="101" t="s">
        <v>222</v>
      </c>
      <c r="D58" s="102">
        <v>43272</v>
      </c>
      <c r="E58" s="107"/>
      <c r="F58" s="104"/>
      <c r="G58" s="101" t="s">
        <v>218</v>
      </c>
      <c r="H58" s="101" t="s">
        <v>90</v>
      </c>
      <c r="I58" s="105">
        <v>150200807</v>
      </c>
      <c r="J58" s="106" t="s">
        <v>223</v>
      </c>
    </row>
    <row r="59" spans="2:10" ht="102" x14ac:dyDescent="0.2">
      <c r="B59" s="101" t="s">
        <v>107</v>
      </c>
      <c r="C59" s="101" t="s">
        <v>108</v>
      </c>
      <c r="D59" s="102">
        <v>43272</v>
      </c>
      <c r="E59" s="107"/>
      <c r="F59" s="104"/>
      <c r="G59" s="101" t="s">
        <v>218</v>
      </c>
      <c r="H59" s="101" t="s">
        <v>90</v>
      </c>
      <c r="I59" s="105">
        <v>425132290</v>
      </c>
      <c r="J59" s="106" t="s">
        <v>224</v>
      </c>
    </row>
  </sheetData>
  <autoFilter ref="B5:J40">
    <filterColumn colId="2">
      <filters blank="1">
        <dateGroupItem year="2018" month="6" dateTimeGrouping="month"/>
      </filters>
    </filterColumn>
  </autoFilter>
  <mergeCells count="1">
    <mergeCell ref="B2:J4"/>
  </mergeCells>
  <pageMargins left="0.70866141732283472" right="0.70866141732283472" top="0.74803149606299213" bottom="0.74803149606299213"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Rangos</vt:lpstr>
      <vt:lpstr>Ficha tecnica de indicador</vt:lpstr>
      <vt:lpstr>Ficha medición indicador</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2018-04-09T21:20:59Z</cp:lastPrinted>
  <dcterms:created xsi:type="dcterms:W3CDTF">2007-03-27T20:35:29Z</dcterms:created>
  <dcterms:modified xsi:type="dcterms:W3CDTF">2019-02-11T21:18:43Z</dcterms:modified>
</cp:coreProperties>
</file>